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920" windowHeight="8196" tabRatio="500" activeTab="0"/>
  </bookViews>
  <sheets>
    <sheet name="Z2R_ZVED_356" sheetId="1" r:id="rId1"/>
  </sheets>
  <definedNames>
    <definedName name="Data">'Z2R_ZVED_356'!$A$14:$Y$147</definedName>
    <definedName name="Date">'Z2R_ZVED_356'!$B$5</definedName>
    <definedName name="Date1">'Z2R_ZVED_356'!$B$6</definedName>
    <definedName name="EXCEL_VER">12</definedName>
    <definedName name="PRINT_DATE">"23.01.2019 12:36:52"</definedName>
    <definedName name="PRINTER">"Eксель_Імпорт (XlRpt)  ДержКазначейство ЦА, Копичко Олександр"</definedName>
    <definedName name="REP_CREATOR">"0708-LevkoO"</definedName>
    <definedName name="SignB">'Z2R_ZVED_356'!$G$164</definedName>
    <definedName name="SignD">'Z2R_ZVED_356'!$G$161</definedName>
    <definedName name="_xlnm.Print_Titles" localSheetId="0">'Z2R_ZVED_356'!$13:$13</definedName>
    <definedName name="_xlnm.Print_Area" localSheetId="0">'Z2R_ZVED_356'!$B$1:$M$151</definedName>
  </definedNames>
  <calcPr fullCalcOnLoad="1"/>
</workbook>
</file>

<file path=xl/sharedStrings.xml><?xml version="1.0" encoding="utf-8"?>
<sst xmlns="http://schemas.openxmlformats.org/spreadsheetml/2006/main" count="514" uniqueCount="288">
  <si>
    <t xml:space="preserve">Найменування </t>
  </si>
  <si>
    <t>Код бюджетної класифікації</t>
  </si>
  <si>
    <t xml:space="preserve">затверджено розписом на звітний рік з урахуванням змін </t>
  </si>
  <si>
    <t>виконано за звітний період (рік)</t>
  </si>
  <si>
    <t xml:space="preserve">виконано за звітний період (рік) </t>
  </si>
  <si>
    <t xml:space="preserve">виконаноза звітний період (рік) </t>
  </si>
  <si>
    <t>Податкові надходження:</t>
  </si>
  <si>
    <t/>
  </si>
  <si>
    <t>10000000</t>
  </si>
  <si>
    <t>Податки на доходи, податки на прибуток, податки на збільшення ринкової вартості</t>
  </si>
  <si>
    <t>11000000</t>
  </si>
  <si>
    <t>Податок  та збір на доходи фізичних осіб</t>
  </si>
  <si>
    <t>11010000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</si>
  <si>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</si>
  <si>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11010100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</si>
  <si>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</si>
  <si>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11010200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</si>
  <si>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</si>
  <si>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11010400</t>
  </si>
  <si>
    <t>Податок на доходи фізичних осіб, що сплачується фізичними особами за результатами річного декларування</t>
  </si>
  <si>
    <t>11010500</t>
  </si>
  <si>
    <t>Неподаткові надходження</t>
  </si>
  <si>
    <t>20000000</t>
  </si>
  <si>
    <t>Доходи від  власності та підприємницької діяльності</t>
  </si>
  <si>
    <t>21000000</t>
  </si>
  <si>
    <t>Надходження коштів від відшкодування втрат сільськогосподарського і лісогосподарського виробництва  </t>
  </si>
  <si>
    <t>21110000</t>
  </si>
  <si>
    <t>Адміністративні збори та платежі, доходи від некомерційної господарської діяльності </t>
  </si>
  <si>
    <t>22000000</t>
  </si>
  <si>
    <t>Плата за надання адміністративних послуг</t>
  </si>
  <si>
    <t>22010000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</si>
  <si>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</si>
  <si>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22010300</t>
  </si>
  <si>
    <t>Адміністративний збір за державну реєстрацію речових прав на нерухоме майно та їх обтяжень</t>
  </si>
  <si>
    <t>22012600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</si>
  <si>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послуг</t>
  </si>
  <si>
    <t>22012900</t>
  </si>
  <si>
    <t>Надходження від орендної плати за користування цілісним майновим комплексом та іншим державним майном  </t>
  </si>
  <si>
    <t>22080000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</si>
  <si>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</si>
  <si>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22080400</t>
  </si>
  <si>
    <t>Інші неподаткові надходження  </t>
  </si>
  <si>
    <t>24000000</t>
  </si>
  <si>
    <t>Інші надходження  </t>
  </si>
  <si>
    <t>24060000</t>
  </si>
  <si>
    <t>24060300</t>
  </si>
  <si>
    <t>Власні надходження бюджетних установ  </t>
  </si>
  <si>
    <t>25000000</t>
  </si>
  <si>
    <t>Надходження від плати за послуги, що надаються бюджетними установами згідно із законодавством </t>
  </si>
  <si>
    <t>25010000</t>
  </si>
  <si>
    <t>Плата за послуги, що надаються бюджетними установами згідно з їх основною діяльністю</t>
  </si>
  <si>
    <t>25010100</t>
  </si>
  <si>
    <t>Надходження бюджетних установ від реалізації в установленому порядку майна (крім нерухомого майна)</t>
  </si>
  <si>
    <t>25010400</t>
  </si>
  <si>
    <t>Інші джерела власних надходжень бюджетних установ  </t>
  </si>
  <si>
    <t>25020000</t>
  </si>
  <si>
    <t>Благодійні внески, гранти та дарунки</t>
  </si>
  <si>
    <t>25020100</t>
  </si>
  <si>
    <t>Усього доходів без урахування міжбюджетних трансфертів</t>
  </si>
  <si>
    <t>90010100</t>
  </si>
  <si>
    <t>Офіційні трансферти  </t>
  </si>
  <si>
    <t>40000000</t>
  </si>
  <si>
    <t>Від органів державного управління  </t>
  </si>
  <si>
    <t>41000000</t>
  </si>
  <si>
    <t>Дотації з державного бюджету місцевим бюджетам</t>
  </si>
  <si>
    <t>41020000</t>
  </si>
  <si>
    <t>Базова дотація</t>
  </si>
  <si>
    <t>41020100</t>
  </si>
  <si>
    <t>Субвенції з державного бюджету місцевим бюджетам</t>
  </si>
  <si>
    <t>41030000</t>
  </si>
  <si>
    <t>Освітня субвенція з державного бюджету місцевим бюджетам</t>
  </si>
  <si>
    <t>41033900</t>
  </si>
  <si>
    <t>Медична субвенція з державного бюджету місцевим бюджетам</t>
  </si>
  <si>
    <t>41034200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</si>
  <si>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</si>
  <si>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41034500</t>
  </si>
  <si>
    <t>Дотації з місцевих бюджетів іншим місцевим бюджетам</t>
  </si>
  <si>
    <t>41040000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</si>
  <si>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</si>
  <si>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41040200</t>
  </si>
  <si>
    <t>Інші дотації з місцевого бюджету</t>
  </si>
  <si>
    <t>Субвенції з місцевих бюджетів іншим місцевим бюджетам</t>
  </si>
  <si>
    <t>41050000</t>
  </si>
  <si>
    <t>Субвенція з місцевого бюджету на здійснення переданих видатків у сфері освіти за рахунок коштів освітньої субвенції</t>
  </si>
  <si>
    <t>41051000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</si>
  <si>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</si>
  <si>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41051200</t>
  </si>
  <si>
    <t>Субвенція з місцевого бюджету на забезпечення якісної, сучасної та доступної загальної середньої освіти «Нова українська школа» за рахунок відповідної субвенції з державного бюджету</t>
  </si>
  <si>
    <t>41051400</t>
  </si>
  <si>
    <t>Субвенція з місцевого бюджету на здійснення переданих видатків у сфері охорони здоров’я за рахунок коштів медичної субвенції</t>
  </si>
  <si>
    <t>41051500</t>
  </si>
  <si>
    <t>Субвенція з місцевого бюджету на здійснення заходів щодо соціально-економічного розвитку окремих територій за рахунок відповідної субвенції з державного бюджету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</si>
  <si>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</si>
  <si>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Субвенція з місцевого бюджету на співфінансування інвестиційних проектів</t>
  </si>
  <si>
    <t>41053700</t>
  </si>
  <si>
    <t>Інші субвенції з місцевого бюджету</t>
  </si>
  <si>
    <t>41053900</t>
  </si>
  <si>
    <t>Усього</t>
  </si>
  <si>
    <t>90010300</t>
  </si>
  <si>
    <t>Державне управлiння</t>
  </si>
  <si>
    <t>0100</t>
  </si>
  <si>
    <t>9102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</si>
  <si>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</si>
  <si>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0111</t>
  </si>
  <si>
    <t>0150</t>
  </si>
  <si>
    <t>Освiта</t>
  </si>
  <si>
    <t>1000</t>
  </si>
  <si>
    <t>1010</t>
  </si>
  <si>
    <t>0921</t>
  </si>
  <si>
    <t>1020</t>
  </si>
  <si>
    <t>0960</t>
  </si>
  <si>
    <t>1090</t>
  </si>
  <si>
    <t>1100</t>
  </si>
  <si>
    <t>0990</t>
  </si>
  <si>
    <t>1150</t>
  </si>
  <si>
    <t>Забезпечення діяльності інших закладів у сфері освіти</t>
  </si>
  <si>
    <t>1161</t>
  </si>
  <si>
    <t>Інші програми та заходи у сфері освіти</t>
  </si>
  <si>
    <t>1162</t>
  </si>
  <si>
    <t>Охорона здоров’я</t>
  </si>
  <si>
    <t>2000</t>
  </si>
  <si>
    <t>Багатопрофільна стаціонарна медична допомога населенню</t>
  </si>
  <si>
    <t>0731</t>
  </si>
  <si>
    <t>2010</t>
  </si>
  <si>
    <t>Первинна медична допомога населенню, що надається центрами первинної медичної (медико-санітарної) допомоги</t>
  </si>
  <si>
    <t>0726</t>
  </si>
  <si>
    <t>2111</t>
  </si>
  <si>
    <t>Централізовані заходи з лікування хворих на цукровий та нецукровий діабет</t>
  </si>
  <si>
    <t>0763</t>
  </si>
  <si>
    <t>2144</t>
  </si>
  <si>
    <t>Соціальний захист та соціальне забезпечення</t>
  </si>
  <si>
    <t>3000</t>
  </si>
  <si>
    <t>1060</t>
  </si>
  <si>
    <t>1040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</si>
  <si>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</si>
  <si>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3104</t>
  </si>
  <si>
    <t>Заходи державної політики з питань дітей та їх соціального захисту</t>
  </si>
  <si>
    <t>3112</t>
  </si>
  <si>
    <t>Утримання та забезпечення діяльності центрів соціальних служб для сім’ї, дітей та молоді</t>
  </si>
  <si>
    <t>3121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</si>
  <si>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</si>
  <si>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3160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</si>
  <si>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</si>
  <si>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3171</t>
  </si>
  <si>
    <t>Інші заходи у сфері соціального захисту і соціального забезпечення</t>
  </si>
  <si>
    <t>3242</t>
  </si>
  <si>
    <t>Культура i мистецтво</t>
  </si>
  <si>
    <t>4000</t>
  </si>
  <si>
    <t>Забезпечення діяльності бібліотек</t>
  </si>
  <si>
    <t>0824</t>
  </si>
  <si>
    <t>4030</t>
  </si>
  <si>
    <t>Забезпечення діяльності палаців i будинків культури, клубів, центрів дозвілля та iнших клубних закладів</t>
  </si>
  <si>
    <t>0828</t>
  </si>
  <si>
    <t>4060</t>
  </si>
  <si>
    <t>Забезпечення діяльності інших закладів в галузі культури і мистецтва</t>
  </si>
  <si>
    <t>0829</t>
  </si>
  <si>
    <t>4081</t>
  </si>
  <si>
    <t>Інші заходи в галузі культури і мистецтва</t>
  </si>
  <si>
    <t>4082</t>
  </si>
  <si>
    <t>Інша діяльність у сфері житлово-комунального господарства</t>
  </si>
  <si>
    <t>0640</t>
  </si>
  <si>
    <t>6090</t>
  </si>
  <si>
    <t>7000</t>
  </si>
  <si>
    <t>0490</t>
  </si>
  <si>
    <t>Виконання інвестиційних проектів в рамках здійснення заходів щодо соціально-економічного розвитку окремих територій</t>
  </si>
  <si>
    <t>7363</t>
  </si>
  <si>
    <t>Утримання та розвиток автомобільних доріг та дорожньої інфраструктури за рахунок коштів місцевого бюджету</t>
  </si>
  <si>
    <t>0456</t>
  </si>
  <si>
    <t>7461</t>
  </si>
  <si>
    <t>0470</t>
  </si>
  <si>
    <t>Реалізація програм і заходів в галузі зовнішньоекономічної діяльності</t>
  </si>
  <si>
    <t>7630</t>
  </si>
  <si>
    <t>Інша діяльність</t>
  </si>
  <si>
    <t>8000</t>
  </si>
  <si>
    <t>Заходи із запобігання та ліквідації надзвичайних ситуацій та наслідків стихійного лиха</t>
  </si>
  <si>
    <t>8110</t>
  </si>
  <si>
    <t>Заходи та роботи з мобілізаційної підготовки місцевого значення</t>
  </si>
  <si>
    <t>0380</t>
  </si>
  <si>
    <t>8220</t>
  </si>
  <si>
    <t>Резервний фонд</t>
  </si>
  <si>
    <t>8700</t>
  </si>
  <si>
    <t>Усього видатків без урахування міжбюджетних трансфертів</t>
  </si>
  <si>
    <t>900201</t>
  </si>
  <si>
    <t>Субвенція з місцевого бюджету державному бюджету на виконання програм соціально-економічного розвитку регіонів</t>
  </si>
  <si>
    <t>0180</t>
  </si>
  <si>
    <t>9800</t>
  </si>
  <si>
    <t>Усього видатків з трансфертами, що передаються до державного бюджету</t>
  </si>
  <si>
    <t>900202</t>
  </si>
  <si>
    <t>9150</t>
  </si>
  <si>
    <t>9510</t>
  </si>
  <si>
    <t>9730</t>
  </si>
  <si>
    <t>9750</t>
  </si>
  <si>
    <t>9770</t>
  </si>
  <si>
    <t>900203</t>
  </si>
  <si>
    <t>Кредитування</t>
  </si>
  <si>
    <t>8800</t>
  </si>
  <si>
    <t>Довгострокові кредити індивідуальним забудовникам житла на селі  та їх повернення</t>
  </si>
  <si>
    <t>8830</t>
  </si>
  <si>
    <t>8831</t>
  </si>
  <si>
    <t>8832</t>
  </si>
  <si>
    <t>Дефіцит (-) /профіцит (+)*</t>
  </si>
  <si>
    <t>1D</t>
  </si>
  <si>
    <t>Внутрішнє фінансування*</t>
  </si>
  <si>
    <t>200000</t>
  </si>
  <si>
    <t>Одержано</t>
  </si>
  <si>
    <t>203410</t>
  </si>
  <si>
    <t>Повернено</t>
  </si>
  <si>
    <t>203420</t>
  </si>
  <si>
    <t>205000</t>
  </si>
  <si>
    <t>На початок періоду</t>
  </si>
  <si>
    <t>205100</t>
  </si>
  <si>
    <t>На кінець періоду</t>
  </si>
  <si>
    <t>205200</t>
  </si>
  <si>
    <t>208000</t>
  </si>
  <si>
    <t>208100</t>
  </si>
  <si>
    <t>208200</t>
  </si>
  <si>
    <t>208300</t>
  </si>
  <si>
    <t>Кошти, що передаються із загального фонду бюджету до бюджету розвитку (спеціального фонду) </t>
  </si>
  <si>
    <t>208400</t>
  </si>
  <si>
    <t>602000</t>
  </si>
  <si>
    <t>602100</t>
  </si>
  <si>
    <t>602200</t>
  </si>
  <si>
    <t>602300</t>
  </si>
  <si>
    <t>602400</t>
  </si>
  <si>
    <t>загальний фонд</t>
  </si>
  <si>
    <t>спеціальний фонд</t>
  </si>
  <si>
    <t>разом</t>
  </si>
  <si>
    <t>Звіт про виконання районного бюджету Перечинського району</t>
  </si>
  <si>
    <t xml:space="preserve">затверджено розписом та кошторисні призначення на звітний рік з урахуванням змін </t>
  </si>
  <si>
    <t>відсоток виконання</t>
  </si>
  <si>
    <t>Фінансування за рахунок залишків коштів на рахунках бюджетних установ</t>
  </si>
  <si>
    <t>Фінансування за рахунок зміни залишків коштів бюджетів</t>
  </si>
  <si>
    <t>Зміни обсягів бюджетних коштів</t>
  </si>
  <si>
    <t>Інші розрахунки</t>
  </si>
  <si>
    <t>Надання дошкільної освіти</t>
  </si>
  <si>
    <t>Забезпечення  діяльності інклюзивно-ресурсних центрів</t>
  </si>
  <si>
    <t>1170</t>
  </si>
  <si>
    <t>Економічна діяльність</t>
  </si>
  <si>
    <t>Виконання інвестиційних проектів в рамках реалізації заходів, спрямованих на розвиток системи охорони здоров'я у сільській місцевості</t>
  </si>
  <si>
    <t>7367</t>
  </si>
  <si>
    <t>11020200</t>
  </si>
  <si>
    <t>13000000</t>
  </si>
  <si>
    <t>11020000</t>
  </si>
  <si>
    <t>Податок на прибуток підприємств</t>
  </si>
  <si>
    <t>Податок на прибуток підприємств та</t>
  </si>
  <si>
    <t>13010000</t>
  </si>
  <si>
    <t>13010100</t>
  </si>
  <si>
    <t>Житлово-комунальне господарство</t>
  </si>
  <si>
    <t>6000</t>
  </si>
  <si>
    <t>0320</t>
  </si>
  <si>
    <t>0133</t>
  </si>
  <si>
    <t>Міжбюджетні трансферти</t>
  </si>
  <si>
    <t>9000</t>
  </si>
  <si>
    <t>Надання довгострокових кредитів індивідуальним забудовникам житла на селі</t>
  </si>
  <si>
    <t>Повернення довгострокових кредитів, наданих індивідуальним забудовникам житла на селі</t>
  </si>
  <si>
    <t>21010000</t>
  </si>
  <si>
    <t>21010300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</si>
  <si>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</si>
  <si>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</si>
  <si>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Рентна плата та плата за використання інших природних ресурсів </t>
  </si>
  <si>
    <t>Рентна плата за спеціальне використання лісових ресурсів 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</si>
  <si>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</si>
  <si>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205300</t>
  </si>
  <si>
    <t>Надання загальної середньої освіти закладами загальної середньої освіти (в тому числі з дошкільнимипідрозділами (відділеннями, групами))</t>
  </si>
  <si>
    <t>Надання позашкільної освіти закладами позашкільної освіти, заходи із позашкільної роботи з дітьми</t>
  </si>
  <si>
    <t xml:space="preserve">Методичне забезпечення діяльності закладів освіти </t>
  </si>
  <si>
    <t xml:space="preserve">Виконання заходів в рамках реалізації програми "Спроможна школа для кращих результатів" </t>
  </si>
  <si>
    <t>1180</t>
  </si>
  <si>
    <t>Надання спеціальної освіти  мистецькими школами</t>
  </si>
  <si>
    <t>за  2020 pік</t>
  </si>
  <si>
    <t>Компенсаційні виплати за пільговий проїзд окремих категорій громадян на залізничному транспорті</t>
  </si>
  <si>
    <t>3035</t>
  </si>
  <si>
    <t>1070</t>
  </si>
  <si>
    <t>Субвенція з місцевого бюджету на проведення виборів депутатів місцевих рад та сільських, селищних, міських голів за рахунок відповідної субвенції з державного бюджету</t>
  </si>
  <si>
    <t>9620</t>
  </si>
  <si>
    <t>Проведення місцевих виборів</t>
  </si>
  <si>
    <t>0191</t>
  </si>
  <si>
    <t>0160</t>
  </si>
  <si>
    <t>41051100</t>
  </si>
  <si>
    <t>41053000</t>
  </si>
  <si>
    <t>41054900</t>
  </si>
  <si>
    <t>41055000</t>
  </si>
  <si>
    <t>41055700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</si>
  <si>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</si>
  <si>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проведення виборів депутатів місцевих рад та сільських, селищних,міських голів за рахунок відповідної субвенції з державного бюджету</t>
  </si>
  <si>
    <t>Субвенція з місцевого бюджету на здійснення підтримки окремих закладів та заходів у системі охорони здоров‘я за рахунок відповідної субвенції з державного бюджету</t>
  </si>
  <si>
    <t>Субвенція з місцевого бюджету на реалізацію програми "Спроможна школа для кращих результатів" за рахунок відповідної субвенції з державного бюджету</t>
  </si>
  <si>
    <t>Субвенці з місцевого бюджету на соціально-економічний розвиток Закарпатської області за рахунок відповідної субвенції з державного бюджету</t>
  </si>
</sst>
</file>

<file path=xl/styles.xml><?xml version="1.0" encoding="utf-8"?>
<styleSheet xmlns="http://schemas.openxmlformats.org/spreadsheetml/2006/main">
  <numFmts count="2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6">
    <font>
      <sz val="10"/>
      <name val="Arial Cyr"/>
      <family val="0"/>
    </font>
    <font>
      <sz val="11"/>
      <color indexed="8"/>
      <name val="Calibri"/>
      <family val="2"/>
    </font>
    <font>
      <sz val="11"/>
      <color indexed="44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1"/>
      <color indexed="44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"/>
      <family val="1"/>
    </font>
    <font>
      <sz val="12"/>
      <name val="Arial Cyr"/>
      <family val="0"/>
    </font>
    <font>
      <b/>
      <sz val="16"/>
      <name val="Times New Roman"/>
      <family val="1"/>
    </font>
    <font>
      <b/>
      <sz val="14"/>
      <name val="Times New Roman Baltic"/>
      <family val="1"/>
    </font>
    <font>
      <b/>
      <sz val="12"/>
      <name val="Arial Cyr"/>
      <family val="2"/>
    </font>
    <font>
      <b/>
      <sz val="14"/>
      <name val="Times New Roman"/>
      <family val="1"/>
    </font>
    <font>
      <b/>
      <sz val="12"/>
      <name val="Times New Roman Cyr"/>
      <family val="1"/>
    </font>
    <font>
      <b/>
      <sz val="11"/>
      <name val="Times New Roman Cyr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 CYR"/>
      <family val="1"/>
    </font>
    <font>
      <sz val="12"/>
      <name val="Times New Roman"/>
      <family val="1"/>
    </font>
    <font>
      <vertAlign val="superscript"/>
      <sz val="10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u val="single"/>
      <sz val="7"/>
      <color indexed="12"/>
      <name val="Arial Cyr"/>
      <family val="0"/>
    </font>
    <font>
      <u val="single"/>
      <sz val="7"/>
      <color indexed="36"/>
      <name val="Arial Cyr"/>
      <family val="0"/>
    </font>
    <font>
      <sz val="12"/>
      <color indexed="10"/>
      <name val="Times New Roman"/>
      <family val="1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</borders>
  <cellStyleXfs count="10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1" fillId="3" borderId="0" applyNumberFormat="0" applyBorder="0" applyAlignment="0" applyProtection="0"/>
    <xf numFmtId="0" fontId="39" fillId="4" borderId="0" applyNumberFormat="0" applyBorder="0" applyAlignment="0" applyProtection="0"/>
    <xf numFmtId="0" fontId="1" fillId="5" borderId="0" applyNumberFormat="0" applyBorder="0" applyAlignment="0" applyProtection="0"/>
    <xf numFmtId="0" fontId="39" fillId="6" borderId="0" applyNumberFormat="0" applyBorder="0" applyAlignment="0" applyProtection="0"/>
    <xf numFmtId="0" fontId="1" fillId="7" borderId="0" applyNumberFormat="0" applyBorder="0" applyAlignment="0" applyProtection="0"/>
    <xf numFmtId="0" fontId="39" fillId="8" borderId="0" applyNumberFormat="0" applyBorder="0" applyAlignment="0" applyProtection="0"/>
    <xf numFmtId="0" fontId="1" fillId="3" borderId="0" applyNumberFormat="0" applyBorder="0" applyAlignment="0" applyProtection="0"/>
    <xf numFmtId="0" fontId="39" fillId="9" borderId="0" applyNumberFormat="0" applyBorder="0" applyAlignment="0" applyProtection="0"/>
    <xf numFmtId="0" fontId="1" fillId="10" borderId="0" applyNumberFormat="0" applyBorder="0" applyAlignment="0" applyProtection="0"/>
    <xf numFmtId="0" fontId="39" fillId="11" borderId="0" applyNumberFormat="0" applyBorder="0" applyAlignment="0" applyProtection="0"/>
    <xf numFmtId="0" fontId="1" fillId="5" borderId="0" applyNumberFormat="0" applyBorder="0" applyAlignment="0" applyProtection="0"/>
    <xf numFmtId="0" fontId="39" fillId="12" borderId="0" applyNumberFormat="0" applyBorder="0" applyAlignment="0" applyProtection="0"/>
    <xf numFmtId="0" fontId="1" fillId="13" borderId="0" applyNumberFormat="0" applyBorder="0" applyAlignment="0" applyProtection="0"/>
    <xf numFmtId="0" fontId="39" fillId="14" borderId="0" applyNumberFormat="0" applyBorder="0" applyAlignment="0" applyProtection="0"/>
    <xf numFmtId="0" fontId="1" fillId="15" borderId="0" applyNumberFormat="0" applyBorder="0" applyAlignment="0" applyProtection="0"/>
    <xf numFmtId="0" fontId="39" fillId="16" borderId="0" applyNumberFormat="0" applyBorder="0" applyAlignment="0" applyProtection="0"/>
    <xf numFmtId="0" fontId="1" fillId="17" borderId="0" applyNumberFormat="0" applyBorder="0" applyAlignment="0" applyProtection="0"/>
    <xf numFmtId="0" fontId="39" fillId="18" borderId="0" applyNumberFormat="0" applyBorder="0" applyAlignment="0" applyProtection="0"/>
    <xf numFmtId="0" fontId="1" fillId="13" borderId="0" applyNumberFormat="0" applyBorder="0" applyAlignment="0" applyProtection="0"/>
    <xf numFmtId="0" fontId="39" fillId="19" borderId="0" applyNumberFormat="0" applyBorder="0" applyAlignment="0" applyProtection="0"/>
    <xf numFmtId="0" fontId="1" fillId="20" borderId="0" applyNumberFormat="0" applyBorder="0" applyAlignment="0" applyProtection="0"/>
    <xf numFmtId="0" fontId="39" fillId="21" borderId="0" applyNumberFormat="0" applyBorder="0" applyAlignment="0" applyProtection="0"/>
    <xf numFmtId="0" fontId="1" fillId="5" borderId="0" applyNumberFormat="0" applyBorder="0" applyAlignment="0" applyProtection="0"/>
    <xf numFmtId="0" fontId="40" fillId="22" borderId="0" applyNumberFormat="0" applyBorder="0" applyAlignment="0" applyProtection="0"/>
    <xf numFmtId="0" fontId="2" fillId="23" borderId="0" applyNumberFormat="0" applyBorder="0" applyAlignment="0" applyProtection="0"/>
    <xf numFmtId="0" fontId="40" fillId="24" borderId="0" applyNumberFormat="0" applyBorder="0" applyAlignment="0" applyProtection="0"/>
    <xf numFmtId="0" fontId="2" fillId="15" borderId="0" applyNumberFormat="0" applyBorder="0" applyAlignment="0" applyProtection="0"/>
    <xf numFmtId="0" fontId="40" fillId="25" borderId="0" applyNumberFormat="0" applyBorder="0" applyAlignment="0" applyProtection="0"/>
    <xf numFmtId="0" fontId="2" fillId="17" borderId="0" applyNumberFormat="0" applyBorder="0" applyAlignment="0" applyProtection="0"/>
    <xf numFmtId="0" fontId="40" fillId="26" borderId="0" applyNumberFormat="0" applyBorder="0" applyAlignment="0" applyProtection="0"/>
    <xf numFmtId="0" fontId="2" fillId="13" borderId="0" applyNumberFormat="0" applyBorder="0" applyAlignment="0" applyProtection="0"/>
    <xf numFmtId="0" fontId="40" fillId="27" borderId="0" applyNumberFormat="0" applyBorder="0" applyAlignment="0" applyProtection="0"/>
    <xf numFmtId="0" fontId="2" fillId="23" borderId="0" applyNumberFormat="0" applyBorder="0" applyAlignment="0" applyProtection="0"/>
    <xf numFmtId="0" fontId="40" fillId="28" borderId="0" applyNumberFormat="0" applyBorder="0" applyAlignment="0" applyProtection="0"/>
    <xf numFmtId="0" fontId="2" fillId="5" borderId="0" applyNumberFormat="0" applyBorder="0" applyAlignment="0" applyProtection="0"/>
    <xf numFmtId="0" fontId="40" fillId="29" borderId="0" applyNumberFormat="0" applyBorder="0" applyAlignment="0" applyProtection="0"/>
    <xf numFmtId="0" fontId="2" fillId="23" borderId="0" applyNumberFormat="0" applyBorder="0" applyAlignment="0" applyProtection="0"/>
    <xf numFmtId="0" fontId="40" fillId="30" borderId="0" applyNumberFormat="0" applyBorder="0" applyAlignment="0" applyProtection="0"/>
    <xf numFmtId="0" fontId="2" fillId="31" borderId="0" applyNumberFormat="0" applyBorder="0" applyAlignment="0" applyProtection="0"/>
    <xf numFmtId="0" fontId="40" fillId="32" borderId="0" applyNumberFormat="0" applyBorder="0" applyAlignment="0" applyProtection="0"/>
    <xf numFmtId="0" fontId="2" fillId="33" borderId="0" applyNumberFormat="0" applyBorder="0" applyAlignment="0" applyProtection="0"/>
    <xf numFmtId="0" fontId="40" fillId="34" borderId="0" applyNumberFormat="0" applyBorder="0" applyAlignment="0" applyProtection="0"/>
    <xf numFmtId="0" fontId="2" fillId="35" borderId="0" applyNumberFormat="0" applyBorder="0" applyAlignment="0" applyProtection="0"/>
    <xf numFmtId="0" fontId="40" fillId="36" borderId="0" applyNumberFormat="0" applyBorder="0" applyAlignment="0" applyProtection="0"/>
    <xf numFmtId="0" fontId="2" fillId="23" borderId="0" applyNumberFormat="0" applyBorder="0" applyAlignment="0" applyProtection="0"/>
    <xf numFmtId="0" fontId="40" fillId="37" borderId="0" applyNumberFormat="0" applyBorder="0" applyAlignment="0" applyProtection="0"/>
    <xf numFmtId="0" fontId="2" fillId="38" borderId="0" applyNumberFormat="0" applyBorder="0" applyAlignment="0" applyProtection="0"/>
    <xf numFmtId="0" fontId="41" fillId="39" borderId="1" applyNumberFormat="0" applyAlignment="0" applyProtection="0"/>
    <xf numFmtId="0" fontId="3" fillId="5" borderId="2" applyNumberFormat="0" applyAlignment="0" applyProtection="0"/>
    <xf numFmtId="0" fontId="42" fillId="40" borderId="3" applyNumberFormat="0" applyAlignment="0" applyProtection="0"/>
    <xf numFmtId="0" fontId="4" fillId="3" borderId="4" applyNumberFormat="0" applyAlignment="0" applyProtection="0"/>
    <xf numFmtId="0" fontId="43" fillId="40" borderId="1" applyNumberFormat="0" applyAlignment="0" applyProtection="0"/>
    <xf numFmtId="0" fontId="5" fillId="3" borderId="2" applyNumberFormat="0" applyAlignment="0" applyProtection="0"/>
    <xf numFmtId="0" fontId="3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6" fillId="0" borderId="9" applyNumberFormat="0" applyFill="0" applyAlignment="0" applyProtection="0"/>
    <xf numFmtId="0" fontId="48" fillId="41" borderId="10" applyNumberFormat="0" applyAlignment="0" applyProtection="0"/>
    <xf numFmtId="0" fontId="7" fillId="42" borderId="11" applyNumberFormat="0" applyAlignment="0" applyProtection="0"/>
    <xf numFmtId="0" fontId="4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0" fillId="43" borderId="0" applyNumberFormat="0" applyBorder="0" applyAlignment="0" applyProtection="0"/>
    <xf numFmtId="0" fontId="9" fillId="17" borderId="0" applyNumberFormat="0" applyBorder="0" applyAlignment="0" applyProtection="0"/>
    <xf numFmtId="0" fontId="31" fillId="0" borderId="0" applyNumberFormat="0" applyFill="0" applyBorder="0" applyAlignment="0" applyProtection="0"/>
    <xf numFmtId="0" fontId="51" fillId="44" borderId="0" applyNumberFormat="0" applyBorder="0" applyAlignment="0" applyProtection="0"/>
    <xf numFmtId="0" fontId="10" fillId="45" borderId="0" applyNumberFormat="0" applyBorder="0" applyAlignment="0" applyProtection="0"/>
    <xf numFmtId="0" fontId="5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46" borderId="12" applyNumberFormat="0" applyFont="0" applyAlignment="0" applyProtection="0"/>
    <xf numFmtId="0" fontId="0" fillId="7" borderId="13" applyNumberFormat="0" applyAlignment="0" applyProtection="0"/>
    <xf numFmtId="9" fontId="0" fillId="0" borderId="0" applyFont="0" applyFill="0" applyBorder="0" applyAlignment="0" applyProtection="0"/>
    <xf numFmtId="0" fontId="4" fillId="3" borderId="4" applyNumberFormat="0" applyAlignment="0" applyProtection="0"/>
    <xf numFmtId="0" fontId="53" fillId="0" borderId="14" applyNumberFormat="0" applyFill="0" applyAlignment="0" applyProtection="0"/>
    <xf numFmtId="0" fontId="12" fillId="0" borderId="15" applyNumberFormat="0" applyFill="0" applyAlignment="0" applyProtection="0"/>
    <xf numFmtId="0" fontId="5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47" borderId="0" applyNumberFormat="0" applyBorder="0" applyAlignment="0" applyProtection="0"/>
    <xf numFmtId="0" fontId="14" fillId="48" borderId="0" applyNumberFormat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center"/>
    </xf>
    <xf numFmtId="4" fontId="0" fillId="0" borderId="0" xfId="0" applyNumberFormat="1" applyAlignment="1">
      <alignment horizontal="right"/>
    </xf>
    <xf numFmtId="4" fontId="0" fillId="0" borderId="0" xfId="0" applyNumberFormat="1" applyAlignment="1">
      <alignment/>
    </xf>
    <xf numFmtId="0" fontId="0" fillId="0" borderId="0" xfId="0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center"/>
    </xf>
    <xf numFmtId="4" fontId="0" fillId="0" borderId="0" xfId="0" applyNumberFormat="1" applyFont="1" applyFill="1" applyBorder="1" applyAlignment="1">
      <alignment horizontal="right"/>
    </xf>
    <xf numFmtId="4" fontId="15" fillId="0" borderId="0" xfId="0" applyNumberFormat="1" applyFont="1" applyFill="1" applyBorder="1" applyAlignment="1">
      <alignment horizontal="right" vertical="center"/>
    </xf>
    <xf numFmtId="4" fontId="15" fillId="0" borderId="0" xfId="0" applyNumberFormat="1" applyFont="1" applyFill="1" applyBorder="1" applyAlignment="1">
      <alignment horizontal="left" vertical="center"/>
    </xf>
    <xf numFmtId="4" fontId="0" fillId="0" borderId="0" xfId="0" applyNumberFormat="1" applyAlignment="1">
      <alignment horizontal="left"/>
    </xf>
    <xf numFmtId="0" fontId="16" fillId="0" borderId="0" xfId="0" applyFont="1" applyFill="1" applyBorder="1" applyAlignment="1">
      <alignment horizontal="left"/>
    </xf>
    <xf numFmtId="49" fontId="16" fillId="0" borderId="0" xfId="0" applyNumberFormat="1" applyFont="1" applyFill="1" applyBorder="1" applyAlignment="1">
      <alignment horizontal="center"/>
    </xf>
    <xf numFmtId="4" fontId="16" fillId="0" borderId="0" xfId="0" applyNumberFormat="1" applyFont="1" applyFill="1" applyBorder="1" applyAlignment="1">
      <alignment horizontal="right"/>
    </xf>
    <xf numFmtId="4" fontId="15" fillId="0" borderId="0" xfId="0" applyNumberFormat="1" applyFont="1" applyFill="1" applyBorder="1" applyAlignment="1">
      <alignment horizontal="right" vertical="center" wrapText="1"/>
    </xf>
    <xf numFmtId="4" fontId="15" fillId="0" borderId="0" xfId="0" applyNumberFormat="1" applyFont="1" applyFill="1" applyBorder="1" applyAlignment="1">
      <alignment horizontal="left" vertical="center" wrapText="1"/>
    </xf>
    <xf numFmtId="4" fontId="15" fillId="0" borderId="0" xfId="0" applyNumberFormat="1" applyFont="1" applyBorder="1" applyAlignment="1">
      <alignment horizontal="right" vertical="center"/>
    </xf>
    <xf numFmtId="4" fontId="15" fillId="0" borderId="0" xfId="0" applyNumberFormat="1" applyFont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/>
    </xf>
    <xf numFmtId="4" fontId="0" fillId="0" borderId="0" xfId="0" applyNumberFormat="1" applyFont="1" applyFill="1" applyBorder="1" applyAlignment="1">
      <alignment horizontal="right"/>
    </xf>
    <xf numFmtId="0" fontId="18" fillId="0" borderId="0" xfId="0" applyFont="1" applyFill="1" applyAlignment="1">
      <alignment horizontal="left" vertical="center"/>
    </xf>
    <xf numFmtId="49" fontId="18" fillId="0" borderId="0" xfId="0" applyNumberFormat="1" applyFont="1" applyFill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" fontId="19" fillId="0" borderId="0" xfId="0" applyNumberFormat="1" applyFont="1" applyFill="1" applyBorder="1" applyAlignment="1" applyProtection="1">
      <alignment horizontal="right"/>
      <protection locked="0"/>
    </xf>
    <xf numFmtId="4" fontId="20" fillId="0" borderId="0" xfId="0" applyNumberFormat="1" applyFont="1" applyAlignment="1">
      <alignment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1" fontId="25" fillId="0" borderId="16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/>
    </xf>
    <xf numFmtId="0" fontId="26" fillId="0" borderId="16" xfId="0" applyFont="1" applyFill="1" applyBorder="1" applyAlignment="1">
      <alignment horizontal="left" wrapText="1"/>
    </xf>
    <xf numFmtId="49" fontId="26" fillId="0" borderId="16" xfId="0" applyNumberFormat="1" applyFont="1" applyFill="1" applyBorder="1" applyAlignment="1">
      <alignment horizontal="center"/>
    </xf>
    <xf numFmtId="49" fontId="26" fillId="0" borderId="16" xfId="0" applyNumberFormat="1" applyFont="1" applyFill="1" applyBorder="1" applyAlignment="1">
      <alignment horizontal="center" wrapText="1"/>
    </xf>
    <xf numFmtId="0" fontId="26" fillId="0" borderId="0" xfId="0" applyFont="1" applyFill="1" applyBorder="1" applyAlignment="1">
      <alignment horizontal="left" vertical="center" wrapText="1"/>
    </xf>
    <xf numFmtId="49" fontId="26" fillId="0" borderId="0" xfId="0" applyNumberFormat="1" applyFont="1" applyFill="1" applyBorder="1" applyAlignment="1">
      <alignment horizontal="center" vertical="center"/>
    </xf>
    <xf numFmtId="49" fontId="26" fillId="0" borderId="0" xfId="0" applyNumberFormat="1" applyFont="1" applyFill="1" applyBorder="1" applyAlignment="1">
      <alignment horizontal="center" vertical="center" wrapText="1"/>
    </xf>
    <xf numFmtId="4" fontId="24" fillId="0" borderId="0" xfId="0" applyNumberFormat="1" applyFont="1" applyFill="1" applyBorder="1" applyAlignment="1" applyProtection="1">
      <alignment horizontal="right"/>
      <protection/>
    </xf>
    <xf numFmtId="0" fontId="24" fillId="0" borderId="0" xfId="0" applyFont="1" applyFill="1" applyBorder="1" applyAlignment="1">
      <alignment vertical="center"/>
    </xf>
    <xf numFmtId="49" fontId="24" fillId="0" borderId="0" xfId="0" applyNumberFormat="1" applyFont="1" applyFill="1" applyBorder="1" applyAlignment="1">
      <alignment vertical="center"/>
    </xf>
    <xf numFmtId="49" fontId="24" fillId="0" borderId="0" xfId="0" applyNumberFormat="1" applyFont="1" applyFill="1" applyAlignment="1">
      <alignment horizontal="center"/>
    </xf>
    <xf numFmtId="0" fontId="24" fillId="0" borderId="0" xfId="0" applyFont="1" applyFill="1" applyAlignment="1">
      <alignment horizontal="center"/>
    </xf>
    <xf numFmtId="0" fontId="24" fillId="0" borderId="0" xfId="0" applyFont="1" applyFill="1" applyAlignment="1">
      <alignment/>
    </xf>
    <xf numFmtId="49" fontId="24" fillId="0" borderId="0" xfId="0" applyNumberFormat="1" applyFont="1" applyFill="1" applyAlignment="1">
      <alignment/>
    </xf>
    <xf numFmtId="0" fontId="27" fillId="0" borderId="0" xfId="0" applyFont="1" applyFill="1" applyBorder="1" applyAlignment="1">
      <alignment/>
    </xf>
    <xf numFmtId="49" fontId="24" fillId="0" borderId="0" xfId="0" applyNumberFormat="1" applyFont="1" applyFill="1" applyBorder="1" applyAlignment="1">
      <alignment/>
    </xf>
    <xf numFmtId="49" fontId="23" fillId="0" borderId="0" xfId="0" applyNumberFormat="1" applyFont="1" applyFill="1" applyBorder="1" applyAlignment="1" applyProtection="1">
      <alignment horizontal="center"/>
      <protection hidden="1"/>
    </xf>
    <xf numFmtId="1" fontId="24" fillId="0" borderId="0" xfId="0" applyNumberFormat="1" applyFont="1" applyFill="1" applyBorder="1" applyAlignment="1" applyProtection="1">
      <alignment horizontal="center"/>
      <protection hidden="1"/>
    </xf>
    <xf numFmtId="172" fontId="24" fillId="0" borderId="0" xfId="0" applyNumberFormat="1" applyFont="1" applyFill="1" applyBorder="1" applyAlignment="1" applyProtection="1">
      <alignment horizontal="right"/>
      <protection/>
    </xf>
    <xf numFmtId="0" fontId="24" fillId="0" borderId="0" xfId="0" applyFont="1" applyAlignment="1">
      <alignment/>
    </xf>
    <xf numFmtId="0" fontId="28" fillId="0" borderId="0" xfId="0" applyFont="1" applyFill="1" applyBorder="1" applyAlignment="1">
      <alignment vertical="top" wrapText="1"/>
    </xf>
    <xf numFmtId="49" fontId="28" fillId="0" borderId="0" xfId="0" applyNumberFormat="1" applyFont="1" applyFill="1" applyBorder="1" applyAlignment="1">
      <alignment vertical="top" wrapText="1"/>
    </xf>
    <xf numFmtId="0" fontId="28" fillId="0" borderId="0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23" fillId="0" borderId="0" xfId="0" applyFont="1" applyFill="1" applyBorder="1" applyAlignment="1" applyProtection="1">
      <alignment horizontal="center" vertical="center"/>
      <protection locked="0"/>
    </xf>
    <xf numFmtId="49" fontId="23" fillId="0" borderId="0" xfId="0" applyNumberFormat="1" applyFont="1" applyFill="1" applyBorder="1" applyAlignment="1" applyProtection="1">
      <alignment horizontal="center" vertical="center"/>
      <protection locked="0"/>
    </xf>
    <xf numFmtId="49" fontId="24" fillId="0" borderId="0" xfId="0" applyNumberFormat="1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3" fillId="0" borderId="0" xfId="0" applyFont="1" applyFill="1" applyBorder="1" applyAlignment="1" applyProtection="1">
      <alignment vertical="center"/>
      <protection locked="0"/>
    </xf>
    <xf numFmtId="49" fontId="23" fillId="0" borderId="0" xfId="0" applyNumberFormat="1" applyFont="1" applyFill="1" applyBorder="1" applyAlignment="1" applyProtection="1">
      <alignment vertical="center"/>
      <protection locked="0"/>
    </xf>
    <xf numFmtId="0" fontId="28" fillId="0" borderId="0" xfId="0" applyFont="1" applyFill="1" applyBorder="1" applyAlignment="1" applyProtection="1">
      <alignment vertical="center" wrapText="1"/>
      <protection locked="0"/>
    </xf>
    <xf numFmtId="49" fontId="28" fillId="0" borderId="0" xfId="0" applyNumberFormat="1" applyFont="1" applyFill="1" applyBorder="1" applyAlignment="1" applyProtection="1">
      <alignment vertical="center"/>
      <protection locked="0"/>
    </xf>
    <xf numFmtId="0" fontId="24" fillId="0" borderId="0" xfId="0" applyFont="1" applyFill="1" applyBorder="1" applyAlignment="1">
      <alignment vertical="top" wrapText="1"/>
    </xf>
    <xf numFmtId="49" fontId="24" fillId="0" borderId="0" xfId="0" applyNumberFormat="1" applyFont="1" applyFill="1" applyBorder="1" applyAlignment="1">
      <alignment vertical="top" wrapText="1"/>
    </xf>
    <xf numFmtId="0" fontId="28" fillId="0" borderId="17" xfId="0" applyFont="1" applyFill="1" applyBorder="1" applyAlignment="1">
      <alignment horizontal="center"/>
    </xf>
    <xf numFmtId="1" fontId="25" fillId="0" borderId="18" xfId="0" applyNumberFormat="1" applyFont="1" applyFill="1" applyBorder="1" applyAlignment="1" applyProtection="1">
      <alignment horizontal="center" vertical="center"/>
      <protection/>
    </xf>
    <xf numFmtId="0" fontId="28" fillId="0" borderId="0" xfId="0" applyFont="1" applyFill="1" applyBorder="1" applyAlignment="1">
      <alignment horizontal="center"/>
    </xf>
    <xf numFmtId="0" fontId="27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left" vertical="top"/>
    </xf>
    <xf numFmtId="0" fontId="27" fillId="0" borderId="0" xfId="0" applyFont="1" applyFill="1" applyBorder="1" applyAlignment="1">
      <alignment horizontal="left" vertical="center" wrapText="1"/>
    </xf>
    <xf numFmtId="0" fontId="24" fillId="0" borderId="0" xfId="0" applyFont="1" applyBorder="1" applyAlignment="1">
      <alignment horizontal="left" vertical="top" wrapText="1"/>
    </xf>
    <xf numFmtId="0" fontId="27" fillId="0" borderId="0" xfId="0" applyFont="1" applyBorder="1" applyAlignment="1">
      <alignment horizontal="left" vertical="center"/>
    </xf>
    <xf numFmtId="0" fontId="26" fillId="0" borderId="0" xfId="0" applyFont="1" applyAlignment="1">
      <alignment wrapText="1"/>
    </xf>
    <xf numFmtId="0" fontId="26" fillId="0" borderId="19" xfId="0" applyFont="1" applyFill="1" applyBorder="1" applyAlignment="1">
      <alignment horizontal="left" wrapText="1"/>
    </xf>
    <xf numFmtId="0" fontId="26" fillId="0" borderId="18" xfId="0" applyFont="1" applyFill="1" applyBorder="1" applyAlignment="1">
      <alignment horizontal="left" wrapText="1"/>
    </xf>
    <xf numFmtId="0" fontId="28" fillId="0" borderId="16" xfId="0" applyFont="1" applyFill="1" applyBorder="1" applyAlignment="1">
      <alignment horizontal="left" wrapText="1"/>
    </xf>
    <xf numFmtId="49" fontId="28" fillId="0" borderId="16" xfId="0" applyNumberFormat="1" applyFont="1" applyFill="1" applyBorder="1" applyAlignment="1">
      <alignment horizontal="center"/>
    </xf>
    <xf numFmtId="49" fontId="28" fillId="0" borderId="16" xfId="0" applyNumberFormat="1" applyFont="1" applyFill="1" applyBorder="1" applyAlignment="1">
      <alignment horizontal="center" wrapText="1"/>
    </xf>
    <xf numFmtId="0" fontId="20" fillId="0" borderId="16" xfId="0" applyFont="1" applyFill="1" applyBorder="1" applyAlignment="1">
      <alignment horizontal="left" wrapText="1"/>
    </xf>
    <xf numFmtId="49" fontId="20" fillId="0" borderId="16" xfId="0" applyNumberFormat="1" applyFont="1" applyFill="1" applyBorder="1" applyAlignment="1">
      <alignment horizontal="center"/>
    </xf>
    <xf numFmtId="49" fontId="20" fillId="0" borderId="16" xfId="0" applyNumberFormat="1" applyFont="1" applyFill="1" applyBorder="1" applyAlignment="1">
      <alignment horizontal="center" wrapText="1"/>
    </xf>
    <xf numFmtId="3" fontId="26" fillId="0" borderId="16" xfId="0" applyNumberFormat="1" applyFont="1" applyFill="1" applyBorder="1" applyAlignment="1" applyProtection="1">
      <alignment horizontal="right"/>
      <protection/>
    </xf>
    <xf numFmtId="4" fontId="26" fillId="0" borderId="16" xfId="0" applyNumberFormat="1" applyFont="1" applyFill="1" applyBorder="1" applyAlignment="1" applyProtection="1">
      <alignment horizontal="right"/>
      <protection/>
    </xf>
    <xf numFmtId="1" fontId="26" fillId="0" borderId="16" xfId="0" applyNumberFormat="1" applyFont="1" applyFill="1" applyBorder="1" applyAlignment="1" applyProtection="1">
      <alignment horizontal="right"/>
      <protection/>
    </xf>
    <xf numFmtId="3" fontId="28" fillId="0" borderId="16" xfId="0" applyNumberFormat="1" applyFont="1" applyFill="1" applyBorder="1" applyAlignment="1" applyProtection="1">
      <alignment horizontal="right"/>
      <protection/>
    </xf>
    <xf numFmtId="4" fontId="28" fillId="0" borderId="16" xfId="0" applyNumberFormat="1" applyFont="1" applyFill="1" applyBorder="1" applyAlignment="1" applyProtection="1">
      <alignment horizontal="right"/>
      <protection/>
    </xf>
    <xf numFmtId="3" fontId="32" fillId="0" borderId="16" xfId="0" applyNumberFormat="1" applyFont="1" applyFill="1" applyBorder="1" applyAlignment="1" applyProtection="1">
      <alignment horizontal="right"/>
      <protection/>
    </xf>
    <xf numFmtId="4" fontId="32" fillId="0" borderId="16" xfId="0" applyNumberFormat="1" applyFont="1" applyFill="1" applyBorder="1" applyAlignment="1" applyProtection="1">
      <alignment horizontal="right"/>
      <protection/>
    </xf>
    <xf numFmtId="4" fontId="26" fillId="0" borderId="20" xfId="0" applyNumberFormat="1" applyFont="1" applyFill="1" applyBorder="1" applyAlignment="1" applyProtection="1">
      <alignment horizontal="right"/>
      <protection/>
    </xf>
    <xf numFmtId="12" fontId="26" fillId="0" borderId="21" xfId="0" applyNumberFormat="1" applyFont="1" applyBorder="1" applyAlignment="1">
      <alignment vertical="center" wrapText="1"/>
    </xf>
    <xf numFmtId="0" fontId="26" fillId="0" borderId="22" xfId="0" applyFont="1" applyBorder="1" applyAlignment="1">
      <alignment wrapText="1"/>
    </xf>
    <xf numFmtId="12" fontId="26" fillId="0" borderId="21" xfId="0" applyNumberFormat="1" applyFont="1" applyBorder="1" applyAlignment="1">
      <alignment horizontal="left" vertical="center" wrapText="1"/>
    </xf>
    <xf numFmtId="4" fontId="23" fillId="0" borderId="23" xfId="0" applyNumberFormat="1" applyFont="1" applyFill="1" applyBorder="1" applyAlignment="1" applyProtection="1">
      <alignment horizontal="center" vertical="center" wrapText="1"/>
      <protection locked="0"/>
    </xf>
    <xf numFmtId="4" fontId="23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2" xfId="0" applyBorder="1" applyAlignment="1">
      <alignment horizontal="center" vertical="center" wrapText="1"/>
    </xf>
    <xf numFmtId="4" fontId="24" fillId="0" borderId="19" xfId="0" applyNumberFormat="1" applyFont="1" applyFill="1" applyBorder="1" applyAlignment="1">
      <alignment horizontal="center" vertical="center" wrapText="1"/>
    </xf>
    <xf numFmtId="4" fontId="24" fillId="0" borderId="25" xfId="0" applyNumberFormat="1" applyFont="1" applyFill="1" applyBorder="1" applyAlignment="1">
      <alignment horizontal="center" vertical="center" wrapText="1"/>
    </xf>
    <xf numFmtId="4" fontId="24" fillId="0" borderId="18" xfId="0" applyNumberFormat="1" applyFont="1" applyFill="1" applyBorder="1" applyAlignment="1">
      <alignment horizontal="center" vertical="center" wrapText="1"/>
    </xf>
    <xf numFmtId="49" fontId="28" fillId="0" borderId="17" xfId="0" applyNumberFormat="1" applyFont="1" applyFill="1" applyBorder="1" applyAlignment="1">
      <alignment horizontal="center" vertical="center"/>
    </xf>
    <xf numFmtId="4" fontId="24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5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4" fontId="24" fillId="0" borderId="19" xfId="0" applyNumberFormat="1" applyFont="1" applyFill="1" applyBorder="1" applyAlignment="1" applyProtection="1">
      <alignment horizontal="center" vertical="center" wrapText="1"/>
      <protection hidden="1"/>
    </xf>
    <xf numFmtId="4" fontId="24" fillId="0" borderId="25" xfId="0" applyNumberFormat="1" applyFont="1" applyFill="1" applyBorder="1" applyAlignment="1" applyProtection="1">
      <alignment horizontal="center" vertical="center" wrapText="1"/>
      <protection hidden="1"/>
    </xf>
    <xf numFmtId="49" fontId="24" fillId="0" borderId="0" xfId="0" applyNumberFormat="1" applyFont="1" applyFill="1" applyBorder="1" applyAlignment="1">
      <alignment horizontal="center"/>
    </xf>
    <xf numFmtId="1" fontId="25" fillId="0" borderId="16" xfId="0" applyNumberFormat="1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 applyProtection="1">
      <alignment horizontal="center"/>
      <protection locked="0"/>
    </xf>
    <xf numFmtId="4" fontId="23" fillId="0" borderId="16" xfId="0" applyNumberFormat="1" applyFont="1" applyFill="1" applyBorder="1" applyAlignment="1" applyProtection="1">
      <alignment horizontal="center" vertical="center" wrapText="1"/>
      <protection locked="0"/>
    </xf>
    <xf numFmtId="4" fontId="23" fillId="0" borderId="19" xfId="0" applyNumberFormat="1" applyFont="1" applyFill="1" applyBorder="1" applyAlignment="1" applyProtection="1">
      <alignment horizontal="center" vertical="center" wrapText="1"/>
      <protection locked="0"/>
    </xf>
    <xf numFmtId="49" fontId="21" fillId="0" borderId="19" xfId="0" applyNumberFormat="1" applyFont="1" applyFill="1" applyBorder="1" applyAlignment="1" applyProtection="1">
      <alignment horizontal="center" vertical="center" wrapText="1"/>
      <protection locked="0"/>
    </xf>
    <xf numFmtId="49" fontId="21" fillId="0" borderId="25" xfId="0" applyNumberFormat="1" applyFont="1" applyFill="1" applyBorder="1" applyAlignment="1" applyProtection="1">
      <alignment horizontal="center" vertical="center" wrapText="1"/>
      <protection locked="0"/>
    </xf>
    <xf numFmtId="49" fontId="21" fillId="0" borderId="18" xfId="0" applyNumberFormat="1" applyFont="1" applyFill="1" applyBorder="1" applyAlignment="1" applyProtection="1">
      <alignment horizontal="center" vertical="center" wrapText="1"/>
      <protection locked="0"/>
    </xf>
    <xf numFmtId="49" fontId="22" fillId="0" borderId="16" xfId="0" applyNumberFormat="1" applyFont="1" applyFill="1" applyBorder="1" applyAlignment="1" applyProtection="1">
      <alignment horizontal="center" vertical="center" wrapText="1"/>
      <protection locked="0"/>
    </xf>
    <xf numFmtId="4" fontId="24" fillId="0" borderId="25" xfId="0" applyNumberFormat="1" applyFont="1" applyFill="1" applyBorder="1" applyAlignment="1" applyProtection="1">
      <alignment horizontal="center" vertical="center" wrapText="1"/>
      <protection locked="0"/>
    </xf>
    <xf numFmtId="4" fontId="24" fillId="0" borderId="18" xfId="0" applyNumberFormat="1" applyFont="1" applyFill="1" applyBorder="1" applyAlignment="1" applyProtection="1">
      <alignment horizontal="center" vertical="center" wrapText="1"/>
      <protection locked="0"/>
    </xf>
    <xf numFmtId="4" fontId="24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1" xfId="0" applyBorder="1" applyAlignment="1">
      <alignment horizontal="center" vertical="center"/>
    </xf>
  </cellXfs>
  <cellStyles count="87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Hyperlink" xfId="69"/>
    <cellStyle name="Currency" xfId="70"/>
    <cellStyle name="Currency [0]" xfId="71"/>
    <cellStyle name="Заголовок 1" xfId="72"/>
    <cellStyle name="Заголовок 2" xfId="73"/>
    <cellStyle name="Заголовок 3" xfId="74"/>
    <cellStyle name="Заголовок 4" xfId="75"/>
    <cellStyle name="Итог" xfId="76"/>
    <cellStyle name="Итог 2" xfId="77"/>
    <cellStyle name="Контрольная ячейка" xfId="78"/>
    <cellStyle name="Контрольная ячейка 2" xfId="79"/>
    <cellStyle name="Название" xfId="80"/>
    <cellStyle name="Название 2" xfId="81"/>
    <cellStyle name="Нейтральный" xfId="82"/>
    <cellStyle name="Нейтральный 2" xfId="83"/>
    <cellStyle name="Followed Hyperlink" xfId="84"/>
    <cellStyle name="Плохой" xfId="85"/>
    <cellStyle name="Плохой 2" xfId="86"/>
    <cellStyle name="Пояснение" xfId="87"/>
    <cellStyle name="Пояснение 2" xfId="88"/>
    <cellStyle name="Примечание" xfId="89"/>
    <cellStyle name="Примечание 2" xfId="90"/>
    <cellStyle name="Percent" xfId="91"/>
    <cellStyle name="Результат 1" xfId="92"/>
    <cellStyle name="Связанная ячейка" xfId="93"/>
    <cellStyle name="Связанная ячейка 2" xfId="94"/>
    <cellStyle name="Текст предупреждения" xfId="95"/>
    <cellStyle name="Текст предупреждения 2" xfId="96"/>
    <cellStyle name="Comma" xfId="97"/>
    <cellStyle name="Comma [0]" xfId="98"/>
    <cellStyle name="Хороший" xfId="99"/>
    <cellStyle name="Хороший 2" xfId="10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3600450</xdr:colOff>
      <xdr:row>149</xdr:row>
      <xdr:rowOff>161925</xdr:rowOff>
    </xdr:from>
    <xdr:to>
      <xdr:col>4</xdr:col>
      <xdr:colOff>1143000</xdr:colOff>
      <xdr:row>150</xdr:row>
      <xdr:rowOff>19050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686175" y="58959750"/>
          <a:ext cx="30480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3600450</xdr:colOff>
      <xdr:row>149</xdr:row>
      <xdr:rowOff>161925</xdr:rowOff>
    </xdr:from>
    <xdr:to>
      <xdr:col>4</xdr:col>
      <xdr:colOff>1143000</xdr:colOff>
      <xdr:row>150</xdr:row>
      <xdr:rowOff>19050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686175" y="58959750"/>
          <a:ext cx="30480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3600450</xdr:colOff>
      <xdr:row>149</xdr:row>
      <xdr:rowOff>161925</xdr:rowOff>
    </xdr:from>
    <xdr:to>
      <xdr:col>4</xdr:col>
      <xdr:colOff>1143000</xdr:colOff>
      <xdr:row>150</xdr:row>
      <xdr:rowOff>19050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3686175" y="58959750"/>
          <a:ext cx="30480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3600450</xdr:colOff>
      <xdr:row>149</xdr:row>
      <xdr:rowOff>161925</xdr:rowOff>
    </xdr:from>
    <xdr:to>
      <xdr:col>4</xdr:col>
      <xdr:colOff>1143000</xdr:colOff>
      <xdr:row>150</xdr:row>
      <xdr:rowOff>19050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3686175" y="58959750"/>
          <a:ext cx="3048000" cy="19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5"/>
  <sheetViews>
    <sheetView showZeros="0" tabSelected="1" zoomScale="70" zoomScaleNormal="70" zoomScalePageLayoutView="0" workbookViewId="0" topLeftCell="A1">
      <pane xSplit="5" ySplit="13" topLeftCell="F73" activePane="bottomRight" state="frozen"/>
      <selection pane="topLeft" activeCell="A1" sqref="A1"/>
      <selection pane="topRight" activeCell="F1" sqref="F1"/>
      <selection pane="bottomLeft" activeCell="A14" sqref="A14"/>
      <selection pane="bottomRight" activeCell="H75" sqref="H75"/>
    </sheetView>
  </sheetViews>
  <sheetFormatPr defaultColWidth="9.00390625" defaultRowHeight="12.75"/>
  <cols>
    <col min="1" max="1" width="1.12109375" style="0" customWidth="1"/>
    <col min="2" max="2" width="52.125" style="1" customWidth="1"/>
    <col min="3" max="3" width="8.625" style="2" customWidth="1"/>
    <col min="4" max="4" width="11.50390625" style="2" customWidth="1"/>
    <col min="5" max="5" width="15.00390625" style="2" customWidth="1"/>
    <col min="6" max="6" width="19.875" style="3" customWidth="1"/>
    <col min="7" max="11" width="16.625" style="3" customWidth="1"/>
    <col min="12" max="12" width="22.875" style="3" customWidth="1"/>
    <col min="13" max="13" width="20.375" style="4" customWidth="1"/>
  </cols>
  <sheetData>
    <row r="1" spans="2:13" ht="18.75" customHeight="1">
      <c r="B1" s="5"/>
      <c r="C1" s="6"/>
      <c r="D1" s="6"/>
      <c r="E1" s="6"/>
      <c r="F1" s="7"/>
      <c r="G1" s="7"/>
      <c r="H1" s="7"/>
      <c r="I1" s="8"/>
      <c r="J1" s="8"/>
      <c r="K1" s="8"/>
      <c r="L1" s="9"/>
      <c r="M1" s="10"/>
    </row>
    <row r="2" spans="2:13" ht="18.75" customHeight="1">
      <c r="B2" s="11"/>
      <c r="C2" s="12"/>
      <c r="D2" s="12"/>
      <c r="E2" s="12"/>
      <c r="F2" s="13"/>
      <c r="G2" s="13"/>
      <c r="H2" s="13"/>
      <c r="I2" s="14"/>
      <c r="J2" s="14"/>
      <c r="K2" s="14"/>
      <c r="L2" s="15"/>
      <c r="M2" s="10"/>
    </row>
    <row r="3" spans="2:13" ht="18.75" customHeight="1">
      <c r="B3" s="11"/>
      <c r="C3" s="12"/>
      <c r="D3" s="12"/>
      <c r="E3" s="12"/>
      <c r="F3" s="13"/>
      <c r="G3" s="13"/>
      <c r="H3" s="13"/>
      <c r="I3" s="16"/>
      <c r="J3" s="16"/>
      <c r="K3" s="16"/>
      <c r="L3" s="17"/>
      <c r="M3" s="10"/>
    </row>
    <row r="4" spans="2:12" ht="23.25" customHeight="1">
      <c r="B4" s="104" t="s">
        <v>227</v>
      </c>
      <c r="C4" s="104"/>
      <c r="D4" s="104"/>
      <c r="E4" s="104"/>
      <c r="F4" s="104"/>
      <c r="G4" s="104"/>
      <c r="H4" s="104"/>
      <c r="I4" s="104"/>
      <c r="J4" s="104"/>
      <c r="K4" s="104"/>
      <c r="L4" s="104"/>
    </row>
    <row r="5" spans="2:12" ht="20.25">
      <c r="B5" s="104" t="s">
        <v>269</v>
      </c>
      <c r="C5" s="104"/>
      <c r="D5" s="104"/>
      <c r="E5" s="104"/>
      <c r="F5" s="104"/>
      <c r="G5" s="104"/>
      <c r="H5" s="104"/>
      <c r="I5" s="104"/>
      <c r="J5" s="104"/>
      <c r="K5" s="104"/>
      <c r="L5" s="104"/>
    </row>
    <row r="6" spans="2:12" ht="18"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</row>
    <row r="7" spans="2:12" ht="15">
      <c r="B7" s="18"/>
      <c r="C7" s="12"/>
      <c r="D7" s="12"/>
      <c r="E7" s="12"/>
      <c r="F7" s="13"/>
      <c r="G7" s="13"/>
      <c r="H7" s="13"/>
      <c r="I7" s="19"/>
      <c r="J7" s="19"/>
      <c r="K7" s="19"/>
      <c r="L7" s="19"/>
    </row>
    <row r="8" spans="2:13" ht="17.25">
      <c r="B8" s="20"/>
      <c r="C8" s="21"/>
      <c r="D8" s="21"/>
      <c r="E8" s="22"/>
      <c r="F8" s="19"/>
      <c r="G8" s="19"/>
      <c r="H8" s="19"/>
      <c r="I8" s="19"/>
      <c r="J8" s="19"/>
      <c r="K8" s="19"/>
      <c r="L8" s="23"/>
      <c r="M8" s="24"/>
    </row>
    <row r="9" spans="2:13" s="25" customFormat="1" ht="12.75" customHeight="1">
      <c r="B9" s="108" t="s">
        <v>0</v>
      </c>
      <c r="C9" s="111" t="s">
        <v>1</v>
      </c>
      <c r="D9" s="111"/>
      <c r="E9" s="111"/>
      <c r="F9" s="90" t="s">
        <v>224</v>
      </c>
      <c r="G9" s="91"/>
      <c r="H9" s="92"/>
      <c r="I9" s="90" t="s">
        <v>225</v>
      </c>
      <c r="J9" s="91"/>
      <c r="K9" s="92"/>
      <c r="L9" s="106" t="s">
        <v>226</v>
      </c>
      <c r="M9" s="107"/>
    </row>
    <row r="10" spans="2:13" s="25" customFormat="1" ht="12.75" customHeight="1">
      <c r="B10" s="109"/>
      <c r="C10" s="111"/>
      <c r="D10" s="111"/>
      <c r="E10" s="111"/>
      <c r="F10" s="93" t="s">
        <v>2</v>
      </c>
      <c r="G10" s="97" t="s">
        <v>3</v>
      </c>
      <c r="H10" s="97" t="s">
        <v>229</v>
      </c>
      <c r="I10" s="93" t="s">
        <v>228</v>
      </c>
      <c r="J10" s="100" t="s">
        <v>4</v>
      </c>
      <c r="K10" s="97" t="s">
        <v>229</v>
      </c>
      <c r="L10" s="93" t="s">
        <v>228</v>
      </c>
      <c r="M10" s="114" t="s">
        <v>5</v>
      </c>
    </row>
    <row r="11" spans="2:13" s="25" customFormat="1" ht="12.75" customHeight="1">
      <c r="B11" s="109"/>
      <c r="C11" s="111"/>
      <c r="D11" s="111"/>
      <c r="E11" s="111"/>
      <c r="F11" s="94"/>
      <c r="G11" s="112"/>
      <c r="H11" s="98"/>
      <c r="I11" s="94"/>
      <c r="J11" s="101"/>
      <c r="K11" s="98"/>
      <c r="L11" s="94"/>
      <c r="M11" s="114"/>
    </row>
    <row r="12" spans="2:13" s="25" customFormat="1" ht="56.25" customHeight="1">
      <c r="B12" s="110"/>
      <c r="C12" s="111"/>
      <c r="D12" s="111"/>
      <c r="E12" s="111"/>
      <c r="F12" s="95"/>
      <c r="G12" s="113"/>
      <c r="H12" s="99"/>
      <c r="I12" s="95"/>
      <c r="J12" s="99"/>
      <c r="K12" s="99"/>
      <c r="L12" s="95"/>
      <c r="M12" s="115"/>
    </row>
    <row r="13" spans="2:13" s="26" customFormat="1" ht="13.5">
      <c r="B13" s="27">
        <v>1</v>
      </c>
      <c r="C13" s="103">
        <v>2</v>
      </c>
      <c r="D13" s="103"/>
      <c r="E13" s="103"/>
      <c r="F13" s="27">
        <v>3</v>
      </c>
      <c r="G13" s="27">
        <v>4</v>
      </c>
      <c r="H13" s="27">
        <v>5</v>
      </c>
      <c r="I13" s="27">
        <v>6</v>
      </c>
      <c r="J13" s="27">
        <v>7</v>
      </c>
      <c r="K13" s="27"/>
      <c r="L13" s="27">
        <v>8</v>
      </c>
      <c r="M13" s="63">
        <v>10</v>
      </c>
    </row>
    <row r="14" spans="1:13" s="28" customFormat="1" ht="15">
      <c r="A14" s="28">
        <v>1</v>
      </c>
      <c r="B14" s="29" t="s">
        <v>6</v>
      </c>
      <c r="C14" s="30" t="s">
        <v>7</v>
      </c>
      <c r="D14" s="31" t="s">
        <v>7</v>
      </c>
      <c r="E14" s="31" t="s">
        <v>8</v>
      </c>
      <c r="F14" s="79">
        <f>F15+F23</f>
        <v>19460000</v>
      </c>
      <c r="G14" s="79">
        <f>G15+G23</f>
        <v>18714567</v>
      </c>
      <c r="H14" s="80">
        <f>G14/F14*100</f>
        <v>96.16940904419322</v>
      </c>
      <c r="I14" s="81"/>
      <c r="J14" s="81"/>
      <c r="K14" s="80"/>
      <c r="L14" s="79">
        <f>L15+L23</f>
        <v>19460000</v>
      </c>
      <c r="M14" s="79">
        <f>M15+M23</f>
        <v>18714567</v>
      </c>
    </row>
    <row r="15" spans="1:14" ht="30.75">
      <c r="A15" s="28">
        <f aca="true" t="shared" si="0" ref="A15:A45">A14+1</f>
        <v>2</v>
      </c>
      <c r="B15" s="29" t="s">
        <v>9</v>
      </c>
      <c r="C15" s="30" t="s">
        <v>7</v>
      </c>
      <c r="D15" s="31" t="s">
        <v>7</v>
      </c>
      <c r="E15" s="31" t="s">
        <v>10</v>
      </c>
      <c r="F15" s="79">
        <f>F16+F21</f>
        <v>19020000</v>
      </c>
      <c r="G15" s="79">
        <f>G16+G21</f>
        <v>18111026</v>
      </c>
      <c r="H15" s="80">
        <f aca="true" t="shared" si="1" ref="H15:H40">G15/F15*100</f>
        <v>95.22095688748685</v>
      </c>
      <c r="I15" s="79">
        <f>I16+I21</f>
        <v>0</v>
      </c>
      <c r="J15" s="79">
        <f>J16+J21</f>
        <v>0</v>
      </c>
      <c r="K15" s="80"/>
      <c r="L15" s="79">
        <f>L16+L21</f>
        <v>19020000</v>
      </c>
      <c r="M15" s="79">
        <f>M16+M21</f>
        <v>18111026</v>
      </c>
      <c r="N15" s="28"/>
    </row>
    <row r="16" spans="1:14" ht="15">
      <c r="A16" s="28">
        <f t="shared" si="0"/>
        <v>3</v>
      </c>
      <c r="B16" s="29" t="s">
        <v>11</v>
      </c>
      <c r="C16" s="30" t="s">
        <v>7</v>
      </c>
      <c r="D16" s="31" t="s">
        <v>7</v>
      </c>
      <c r="E16" s="31" t="s">
        <v>12</v>
      </c>
      <c r="F16" s="79">
        <f>SUM(F17:F20)</f>
        <v>19020000</v>
      </c>
      <c r="G16" s="79">
        <f>SUM(G17:G20)</f>
        <v>18110686</v>
      </c>
      <c r="H16" s="80">
        <f t="shared" si="1"/>
        <v>95.21916929547845</v>
      </c>
      <c r="I16" s="81"/>
      <c r="J16" s="81"/>
      <c r="K16" s="80"/>
      <c r="L16" s="79">
        <f aca="true" t="shared" si="2" ref="L16:L67">F16+I16</f>
        <v>19020000</v>
      </c>
      <c r="M16" s="79">
        <f aca="true" t="shared" si="3" ref="M16:M67">G16+J16</f>
        <v>18110686</v>
      </c>
      <c r="N16" s="28"/>
    </row>
    <row r="17" spans="1:14" ht="46.5">
      <c r="A17" s="28">
        <f t="shared" si="0"/>
        <v>4</v>
      </c>
      <c r="B17" s="29" t="s">
        <v>13</v>
      </c>
      <c r="C17" s="30" t="s">
        <v>7</v>
      </c>
      <c r="D17" s="31" t="s">
        <v>7</v>
      </c>
      <c r="E17" s="31" t="s">
        <v>14</v>
      </c>
      <c r="F17" s="79">
        <v>18470000</v>
      </c>
      <c r="G17" s="79">
        <v>17680491</v>
      </c>
      <c r="H17" s="80">
        <f t="shared" si="1"/>
        <v>95.7254520844613</v>
      </c>
      <c r="I17" s="81"/>
      <c r="J17" s="81"/>
      <c r="K17" s="80"/>
      <c r="L17" s="79">
        <f t="shared" si="2"/>
        <v>18470000</v>
      </c>
      <c r="M17" s="79">
        <f t="shared" si="3"/>
        <v>17680491</v>
      </c>
      <c r="N17" s="28"/>
    </row>
    <row r="18" spans="1:14" ht="78">
      <c r="A18" s="28">
        <f t="shared" si="0"/>
        <v>5</v>
      </c>
      <c r="B18" s="29" t="s">
        <v>15</v>
      </c>
      <c r="C18" s="30" t="s">
        <v>7</v>
      </c>
      <c r="D18" s="31" t="s">
        <v>7</v>
      </c>
      <c r="E18" s="31" t="s">
        <v>16</v>
      </c>
      <c r="F18" s="79">
        <v>350000</v>
      </c>
      <c r="G18" s="79">
        <v>389897</v>
      </c>
      <c r="H18" s="80">
        <f t="shared" si="1"/>
        <v>111.39914285714285</v>
      </c>
      <c r="I18" s="81"/>
      <c r="J18" s="81"/>
      <c r="K18" s="80"/>
      <c r="L18" s="79">
        <f t="shared" si="2"/>
        <v>350000</v>
      </c>
      <c r="M18" s="79">
        <f t="shared" si="3"/>
        <v>389897</v>
      </c>
      <c r="N18" s="28"/>
    </row>
    <row r="19" spans="1:14" ht="46.5">
      <c r="A19" s="28">
        <f t="shared" si="0"/>
        <v>6</v>
      </c>
      <c r="B19" s="29" t="s">
        <v>17</v>
      </c>
      <c r="C19" s="30" t="s">
        <v>7</v>
      </c>
      <c r="D19" s="31" t="s">
        <v>7</v>
      </c>
      <c r="E19" s="31" t="s">
        <v>18</v>
      </c>
      <c r="F19" s="79">
        <v>165000</v>
      </c>
      <c r="G19" s="79">
        <v>50376</v>
      </c>
      <c r="H19" s="80">
        <f t="shared" si="1"/>
        <v>30.53090909090909</v>
      </c>
      <c r="I19" s="81"/>
      <c r="J19" s="81"/>
      <c r="K19" s="80"/>
      <c r="L19" s="79">
        <f t="shared" si="2"/>
        <v>165000</v>
      </c>
      <c r="M19" s="79">
        <f t="shared" si="3"/>
        <v>50376</v>
      </c>
      <c r="N19" s="28"/>
    </row>
    <row r="20" spans="1:14" ht="46.5">
      <c r="A20" s="28">
        <f t="shared" si="0"/>
        <v>7</v>
      </c>
      <c r="B20" s="29" t="s">
        <v>19</v>
      </c>
      <c r="C20" s="30" t="s">
        <v>7</v>
      </c>
      <c r="D20" s="31" t="s">
        <v>7</v>
      </c>
      <c r="E20" s="31" t="s">
        <v>20</v>
      </c>
      <c r="F20" s="79">
        <v>35000</v>
      </c>
      <c r="G20" s="79">
        <v>-10078</v>
      </c>
      <c r="H20" s="80">
        <f t="shared" si="1"/>
        <v>-28.794285714285717</v>
      </c>
      <c r="I20" s="81"/>
      <c r="J20" s="81"/>
      <c r="K20" s="80"/>
      <c r="L20" s="79">
        <f t="shared" si="2"/>
        <v>35000</v>
      </c>
      <c r="M20" s="79">
        <f t="shared" si="3"/>
        <v>-10078</v>
      </c>
      <c r="N20" s="28"/>
    </row>
    <row r="21" spans="1:14" ht="15">
      <c r="A21" s="28"/>
      <c r="B21" s="29" t="s">
        <v>243</v>
      </c>
      <c r="C21" s="30"/>
      <c r="D21" s="31"/>
      <c r="E21" s="31" t="s">
        <v>242</v>
      </c>
      <c r="F21" s="79">
        <f>F22</f>
        <v>0</v>
      </c>
      <c r="G21" s="79">
        <f>G22</f>
        <v>340</v>
      </c>
      <c r="H21" s="80"/>
      <c r="I21" s="79">
        <f>I22</f>
        <v>0</v>
      </c>
      <c r="J21" s="79">
        <f>J22</f>
        <v>0</v>
      </c>
      <c r="K21" s="80"/>
      <c r="L21" s="79">
        <f>L22</f>
        <v>0</v>
      </c>
      <c r="M21" s="79">
        <f>M22</f>
        <v>340</v>
      </c>
      <c r="N21" s="28"/>
    </row>
    <row r="22" spans="1:14" ht="15">
      <c r="A22" s="28"/>
      <c r="B22" s="29" t="s">
        <v>244</v>
      </c>
      <c r="C22" s="30"/>
      <c r="D22" s="31"/>
      <c r="E22" s="31" t="s">
        <v>240</v>
      </c>
      <c r="F22" s="79"/>
      <c r="G22" s="79">
        <v>340</v>
      </c>
      <c r="H22" s="80"/>
      <c r="I22" s="81"/>
      <c r="J22" s="81"/>
      <c r="K22" s="80"/>
      <c r="L22" s="79">
        <f t="shared" si="2"/>
        <v>0</v>
      </c>
      <c r="M22" s="79">
        <f t="shared" si="3"/>
        <v>340</v>
      </c>
      <c r="N22" s="28"/>
    </row>
    <row r="23" spans="1:14" ht="30.75">
      <c r="A23" s="28"/>
      <c r="B23" s="29" t="s">
        <v>259</v>
      </c>
      <c r="C23" s="30"/>
      <c r="D23" s="31"/>
      <c r="E23" s="31" t="s">
        <v>241</v>
      </c>
      <c r="F23" s="79">
        <v>440000</v>
      </c>
      <c r="G23" s="79">
        <v>603541</v>
      </c>
      <c r="H23" s="80">
        <f t="shared" si="1"/>
        <v>137.16840909090908</v>
      </c>
      <c r="I23" s="81"/>
      <c r="J23" s="81"/>
      <c r="K23" s="80"/>
      <c r="L23" s="79">
        <f t="shared" si="2"/>
        <v>440000</v>
      </c>
      <c r="M23" s="79">
        <f t="shared" si="3"/>
        <v>603541</v>
      </c>
      <c r="N23" s="28"/>
    </row>
    <row r="24" spans="1:14" ht="30.75">
      <c r="A24" s="28"/>
      <c r="B24" s="29" t="s">
        <v>260</v>
      </c>
      <c r="C24" s="30"/>
      <c r="D24" s="31"/>
      <c r="E24" s="31" t="s">
        <v>245</v>
      </c>
      <c r="F24" s="79">
        <v>440000</v>
      </c>
      <c r="G24" s="79">
        <v>603541</v>
      </c>
      <c r="H24" s="80">
        <f t="shared" si="1"/>
        <v>137.16840909090908</v>
      </c>
      <c r="I24" s="81"/>
      <c r="J24" s="81"/>
      <c r="K24" s="80"/>
      <c r="L24" s="79">
        <f t="shared" si="2"/>
        <v>440000</v>
      </c>
      <c r="M24" s="79">
        <f t="shared" si="3"/>
        <v>603541</v>
      </c>
      <c r="N24" s="28"/>
    </row>
    <row r="25" spans="1:14" ht="46.5">
      <c r="A25" s="28"/>
      <c r="B25" s="29" t="s">
        <v>261</v>
      </c>
      <c r="C25" s="30"/>
      <c r="D25" s="31"/>
      <c r="E25" s="31" t="s">
        <v>246</v>
      </c>
      <c r="F25" s="79">
        <v>440000</v>
      </c>
      <c r="G25" s="79">
        <v>603541</v>
      </c>
      <c r="H25" s="80">
        <f t="shared" si="1"/>
        <v>137.16840909090908</v>
      </c>
      <c r="I25" s="81"/>
      <c r="J25" s="81"/>
      <c r="K25" s="80"/>
      <c r="L25" s="79">
        <f t="shared" si="2"/>
        <v>440000</v>
      </c>
      <c r="M25" s="79">
        <f t="shared" si="3"/>
        <v>603541</v>
      </c>
      <c r="N25" s="28"/>
    </row>
    <row r="26" spans="1:14" ht="15">
      <c r="A26" s="28" t="e">
        <f>#REF!+1</f>
        <v>#REF!</v>
      </c>
      <c r="B26" s="29" t="s">
        <v>21</v>
      </c>
      <c r="C26" s="30" t="s">
        <v>7</v>
      </c>
      <c r="D26" s="31" t="s">
        <v>7</v>
      </c>
      <c r="E26" s="31" t="s">
        <v>22</v>
      </c>
      <c r="F26" s="79">
        <f>F27+F31+F38+F41</f>
        <v>240000</v>
      </c>
      <c r="G26" s="79">
        <f>G27+G31+G38+G41</f>
        <v>219572</v>
      </c>
      <c r="H26" s="80">
        <f t="shared" si="1"/>
        <v>91.48833333333334</v>
      </c>
      <c r="I26" s="81">
        <f>I27+I31+I38+I41</f>
        <v>1880804</v>
      </c>
      <c r="J26" s="81">
        <f>J27+J31+J38+J41</f>
        <v>2020867</v>
      </c>
      <c r="K26" s="80">
        <f>J26/I26*100</f>
        <v>107.44697480439216</v>
      </c>
      <c r="L26" s="79">
        <f t="shared" si="2"/>
        <v>2120804</v>
      </c>
      <c r="M26" s="79">
        <f t="shared" si="3"/>
        <v>2240439</v>
      </c>
      <c r="N26" s="28"/>
    </row>
    <row r="27" spans="1:14" ht="30.75">
      <c r="A27" s="28" t="e">
        <f t="shared" si="0"/>
        <v>#REF!</v>
      </c>
      <c r="B27" s="29" t="s">
        <v>23</v>
      </c>
      <c r="C27" s="30" t="s">
        <v>7</v>
      </c>
      <c r="D27" s="31" t="s">
        <v>7</v>
      </c>
      <c r="E27" s="31" t="s">
        <v>24</v>
      </c>
      <c r="F27" s="79">
        <f>F28+F30</f>
        <v>0</v>
      </c>
      <c r="G27" s="79">
        <f>G28+G30</f>
        <v>340</v>
      </c>
      <c r="H27" s="80"/>
      <c r="I27" s="79">
        <f>I28+I30</f>
        <v>0</v>
      </c>
      <c r="J27" s="79">
        <f>J28+J30</f>
        <v>0</v>
      </c>
      <c r="K27" s="80"/>
      <c r="L27" s="79">
        <f>L28+L30</f>
        <v>0</v>
      </c>
      <c r="M27" s="79">
        <f t="shared" si="3"/>
        <v>340</v>
      </c>
      <c r="N27" s="28"/>
    </row>
    <row r="28" spans="1:14" ht="93">
      <c r="A28" s="28"/>
      <c r="B28" s="29" t="s">
        <v>257</v>
      </c>
      <c r="C28" s="30"/>
      <c r="D28" s="31"/>
      <c r="E28" s="31" t="s">
        <v>255</v>
      </c>
      <c r="F28" s="79">
        <f>F29</f>
        <v>0</v>
      </c>
      <c r="G28" s="79">
        <f>G29</f>
        <v>340</v>
      </c>
      <c r="H28" s="80"/>
      <c r="I28" s="81"/>
      <c r="J28" s="81"/>
      <c r="K28" s="80"/>
      <c r="L28" s="79">
        <f t="shared" si="2"/>
        <v>0</v>
      </c>
      <c r="M28" s="79">
        <f t="shared" si="3"/>
        <v>340</v>
      </c>
      <c r="N28" s="28"/>
    </row>
    <row r="29" spans="1:14" ht="46.5">
      <c r="A29" s="28"/>
      <c r="B29" s="29" t="s">
        <v>258</v>
      </c>
      <c r="C29" s="30"/>
      <c r="D29" s="31"/>
      <c r="E29" s="31" t="s">
        <v>256</v>
      </c>
      <c r="F29" s="79"/>
      <c r="G29" s="79">
        <v>340</v>
      </c>
      <c r="H29" s="80"/>
      <c r="I29" s="81"/>
      <c r="J29" s="81"/>
      <c r="K29" s="80"/>
      <c r="L29" s="79">
        <f t="shared" si="2"/>
        <v>0</v>
      </c>
      <c r="M29" s="79">
        <f t="shared" si="3"/>
        <v>340</v>
      </c>
      <c r="N29" s="28"/>
    </row>
    <row r="30" spans="1:14" ht="46.5">
      <c r="A30" s="28" t="e">
        <f>#REF!+1</f>
        <v>#REF!</v>
      </c>
      <c r="B30" s="29" t="s">
        <v>25</v>
      </c>
      <c r="C30" s="30" t="s">
        <v>7</v>
      </c>
      <c r="D30" s="31" t="s">
        <v>7</v>
      </c>
      <c r="E30" s="31" t="s">
        <v>26</v>
      </c>
      <c r="F30" s="79"/>
      <c r="G30" s="79"/>
      <c r="H30" s="80"/>
      <c r="I30" s="81"/>
      <c r="J30" s="81"/>
      <c r="K30" s="80"/>
      <c r="L30" s="79">
        <f t="shared" si="2"/>
        <v>0</v>
      </c>
      <c r="M30" s="79">
        <f t="shared" si="3"/>
        <v>0</v>
      </c>
      <c r="N30" s="28"/>
    </row>
    <row r="31" spans="1:14" ht="30.75">
      <c r="A31" s="28" t="e">
        <f t="shared" si="0"/>
        <v>#REF!</v>
      </c>
      <c r="B31" s="29" t="s">
        <v>27</v>
      </c>
      <c r="C31" s="30" t="s">
        <v>7</v>
      </c>
      <c r="D31" s="31" t="s">
        <v>7</v>
      </c>
      <c r="E31" s="31" t="s">
        <v>28</v>
      </c>
      <c r="F31" s="79">
        <f>F32+F36</f>
        <v>230000</v>
      </c>
      <c r="G31" s="79">
        <f>G32+G36</f>
        <v>134106</v>
      </c>
      <c r="H31" s="80">
        <f t="shared" si="1"/>
        <v>58.30695652173913</v>
      </c>
      <c r="I31" s="81"/>
      <c r="J31" s="81"/>
      <c r="K31" s="80"/>
      <c r="L31" s="79">
        <f t="shared" si="2"/>
        <v>230000</v>
      </c>
      <c r="M31" s="79">
        <f t="shared" si="3"/>
        <v>134106</v>
      </c>
      <c r="N31" s="28"/>
    </row>
    <row r="32" spans="1:14" ht="15">
      <c r="A32" s="28" t="e">
        <f t="shared" si="0"/>
        <v>#REF!</v>
      </c>
      <c r="B32" s="29" t="s">
        <v>29</v>
      </c>
      <c r="C32" s="30" t="s">
        <v>7</v>
      </c>
      <c r="D32" s="31" t="s">
        <v>7</v>
      </c>
      <c r="E32" s="31" t="s">
        <v>30</v>
      </c>
      <c r="F32" s="79">
        <f>SUM(F33:F35)</f>
        <v>115000</v>
      </c>
      <c r="G32" s="79">
        <f>SUM(G33:G35)</f>
        <v>26870</v>
      </c>
      <c r="H32" s="80">
        <f t="shared" si="1"/>
        <v>23.365217391304345</v>
      </c>
      <c r="I32" s="81"/>
      <c r="J32" s="81"/>
      <c r="K32" s="80"/>
      <c r="L32" s="79">
        <f t="shared" si="2"/>
        <v>115000</v>
      </c>
      <c r="M32" s="79">
        <f t="shared" si="3"/>
        <v>26870</v>
      </c>
      <c r="N32" s="28"/>
    </row>
    <row r="33" spans="1:14" ht="46.5">
      <c r="A33" s="28" t="e">
        <f t="shared" si="0"/>
        <v>#REF!</v>
      </c>
      <c r="B33" s="29" t="s">
        <v>31</v>
      </c>
      <c r="C33" s="30" t="s">
        <v>7</v>
      </c>
      <c r="D33" s="31" t="s">
        <v>7</v>
      </c>
      <c r="E33" s="31" t="s">
        <v>32</v>
      </c>
      <c r="F33" s="79">
        <v>22000</v>
      </c>
      <c r="G33" s="79">
        <v>630</v>
      </c>
      <c r="H33" s="80">
        <f t="shared" si="1"/>
        <v>2.8636363636363638</v>
      </c>
      <c r="I33" s="81"/>
      <c r="J33" s="81"/>
      <c r="K33" s="80"/>
      <c r="L33" s="79">
        <f t="shared" si="2"/>
        <v>22000</v>
      </c>
      <c r="M33" s="79">
        <f t="shared" si="3"/>
        <v>630</v>
      </c>
      <c r="N33" s="28"/>
    </row>
    <row r="34" spans="1:14" ht="30.75">
      <c r="A34" s="28" t="e">
        <f>#REF!+1</f>
        <v>#REF!</v>
      </c>
      <c r="B34" s="29" t="s">
        <v>33</v>
      </c>
      <c r="C34" s="30" t="s">
        <v>7</v>
      </c>
      <c r="D34" s="31" t="s">
        <v>7</v>
      </c>
      <c r="E34" s="31" t="s">
        <v>34</v>
      </c>
      <c r="F34" s="79">
        <v>93000</v>
      </c>
      <c r="G34" s="79">
        <v>26240</v>
      </c>
      <c r="H34" s="80">
        <f t="shared" si="1"/>
        <v>28.21505376344086</v>
      </c>
      <c r="I34" s="81"/>
      <c r="J34" s="81"/>
      <c r="K34" s="80"/>
      <c r="L34" s="79">
        <f t="shared" si="2"/>
        <v>93000</v>
      </c>
      <c r="M34" s="79">
        <f t="shared" si="3"/>
        <v>26240</v>
      </c>
      <c r="N34" s="28"/>
    </row>
    <row r="35" spans="1:14" ht="93">
      <c r="A35" s="28" t="e">
        <f t="shared" si="0"/>
        <v>#REF!</v>
      </c>
      <c r="B35" s="29" t="s">
        <v>35</v>
      </c>
      <c r="C35" s="30" t="s">
        <v>7</v>
      </c>
      <c r="D35" s="31" t="s">
        <v>7</v>
      </c>
      <c r="E35" s="31" t="s">
        <v>36</v>
      </c>
      <c r="F35" s="79"/>
      <c r="G35" s="79"/>
      <c r="H35" s="80"/>
      <c r="I35" s="81"/>
      <c r="J35" s="81"/>
      <c r="K35" s="80"/>
      <c r="L35" s="79">
        <f t="shared" si="2"/>
        <v>0</v>
      </c>
      <c r="M35" s="79">
        <f t="shared" si="3"/>
        <v>0</v>
      </c>
      <c r="N35" s="28"/>
    </row>
    <row r="36" spans="1:14" ht="46.5">
      <c r="A36" s="28" t="e">
        <f t="shared" si="0"/>
        <v>#REF!</v>
      </c>
      <c r="B36" s="29" t="s">
        <v>37</v>
      </c>
      <c r="C36" s="30" t="s">
        <v>7</v>
      </c>
      <c r="D36" s="31" t="s">
        <v>7</v>
      </c>
      <c r="E36" s="31" t="s">
        <v>38</v>
      </c>
      <c r="F36" s="79">
        <f>F37</f>
        <v>115000</v>
      </c>
      <c r="G36" s="79">
        <f>G37</f>
        <v>107236</v>
      </c>
      <c r="H36" s="80">
        <f t="shared" si="1"/>
        <v>93.24869565217392</v>
      </c>
      <c r="I36" s="81"/>
      <c r="J36" s="81"/>
      <c r="K36" s="80"/>
      <c r="L36" s="79">
        <f t="shared" si="2"/>
        <v>115000</v>
      </c>
      <c r="M36" s="79">
        <f t="shared" si="3"/>
        <v>107236</v>
      </c>
      <c r="N36" s="28"/>
    </row>
    <row r="37" spans="1:14" ht="46.5">
      <c r="A37" s="28" t="e">
        <f t="shared" si="0"/>
        <v>#REF!</v>
      </c>
      <c r="B37" s="29" t="s">
        <v>39</v>
      </c>
      <c r="C37" s="30" t="s">
        <v>7</v>
      </c>
      <c r="D37" s="31" t="s">
        <v>7</v>
      </c>
      <c r="E37" s="31" t="s">
        <v>40</v>
      </c>
      <c r="F37" s="79">
        <v>115000</v>
      </c>
      <c r="G37" s="79">
        <v>107236</v>
      </c>
      <c r="H37" s="80">
        <f t="shared" si="1"/>
        <v>93.24869565217392</v>
      </c>
      <c r="I37" s="81"/>
      <c r="J37" s="81"/>
      <c r="K37" s="80"/>
      <c r="L37" s="79">
        <f t="shared" si="2"/>
        <v>115000</v>
      </c>
      <c r="M37" s="79">
        <f t="shared" si="3"/>
        <v>107236</v>
      </c>
      <c r="N37" s="28"/>
    </row>
    <row r="38" spans="1:14" ht="15">
      <c r="A38" s="28" t="e">
        <f>#REF!+1</f>
        <v>#REF!</v>
      </c>
      <c r="B38" s="29" t="s">
        <v>41</v>
      </c>
      <c r="C38" s="30" t="s">
        <v>7</v>
      </c>
      <c r="D38" s="31" t="s">
        <v>7</v>
      </c>
      <c r="E38" s="31" t="s">
        <v>42</v>
      </c>
      <c r="F38" s="79">
        <f>F39</f>
        <v>10000</v>
      </c>
      <c r="G38" s="79">
        <f>G39</f>
        <v>85126</v>
      </c>
      <c r="H38" s="80">
        <f t="shared" si="1"/>
        <v>851.2600000000001</v>
      </c>
      <c r="I38" s="81"/>
      <c r="J38" s="81"/>
      <c r="K38" s="80"/>
      <c r="L38" s="79">
        <f t="shared" si="2"/>
        <v>10000</v>
      </c>
      <c r="M38" s="79">
        <f t="shared" si="3"/>
        <v>85126</v>
      </c>
      <c r="N38" s="28"/>
    </row>
    <row r="39" spans="1:14" ht="15">
      <c r="A39" s="28" t="e">
        <f t="shared" si="0"/>
        <v>#REF!</v>
      </c>
      <c r="B39" s="29" t="s">
        <v>43</v>
      </c>
      <c r="C39" s="30" t="s">
        <v>7</v>
      </c>
      <c r="D39" s="31" t="s">
        <v>7</v>
      </c>
      <c r="E39" s="31" t="s">
        <v>44</v>
      </c>
      <c r="F39" s="79">
        <f>F40</f>
        <v>10000</v>
      </c>
      <c r="G39" s="79">
        <f>G40</f>
        <v>85126</v>
      </c>
      <c r="H39" s="80">
        <f t="shared" si="1"/>
        <v>851.2600000000001</v>
      </c>
      <c r="I39" s="81"/>
      <c r="J39" s="81"/>
      <c r="K39" s="80"/>
      <c r="L39" s="79">
        <f t="shared" si="2"/>
        <v>10000</v>
      </c>
      <c r="M39" s="79">
        <f t="shared" si="3"/>
        <v>85126</v>
      </c>
      <c r="N39" s="28"/>
    </row>
    <row r="40" spans="1:14" ht="15">
      <c r="A40" s="28" t="e">
        <f t="shared" si="0"/>
        <v>#REF!</v>
      </c>
      <c r="B40" s="29" t="s">
        <v>43</v>
      </c>
      <c r="C40" s="30" t="s">
        <v>7</v>
      </c>
      <c r="D40" s="31" t="s">
        <v>7</v>
      </c>
      <c r="E40" s="31" t="s">
        <v>45</v>
      </c>
      <c r="F40" s="79">
        <v>10000</v>
      </c>
      <c r="G40" s="79">
        <v>85126</v>
      </c>
      <c r="H40" s="80">
        <f t="shared" si="1"/>
        <v>851.2600000000001</v>
      </c>
      <c r="I40" s="81"/>
      <c r="J40" s="81"/>
      <c r="K40" s="80"/>
      <c r="L40" s="79">
        <f t="shared" si="2"/>
        <v>10000</v>
      </c>
      <c r="M40" s="79">
        <f t="shared" si="3"/>
        <v>85126</v>
      </c>
      <c r="N40" s="28"/>
    </row>
    <row r="41" spans="1:14" ht="15">
      <c r="A41" s="28" t="e">
        <f>#REF!+1</f>
        <v>#REF!</v>
      </c>
      <c r="B41" s="29" t="s">
        <v>46</v>
      </c>
      <c r="C41" s="30" t="s">
        <v>7</v>
      </c>
      <c r="D41" s="31" t="s">
        <v>7</v>
      </c>
      <c r="E41" s="31" t="s">
        <v>47</v>
      </c>
      <c r="F41" s="79"/>
      <c r="G41" s="79"/>
      <c r="H41" s="80"/>
      <c r="I41" s="81">
        <f>I42+I45</f>
        <v>1880804</v>
      </c>
      <c r="J41" s="81">
        <f>J42+J45</f>
        <v>2020867</v>
      </c>
      <c r="K41" s="80">
        <f aca="true" t="shared" si="4" ref="K41:K47">J41/I41*100</f>
        <v>107.44697480439216</v>
      </c>
      <c r="L41" s="79">
        <f t="shared" si="2"/>
        <v>1880804</v>
      </c>
      <c r="M41" s="79">
        <f t="shared" si="3"/>
        <v>2020867</v>
      </c>
      <c r="N41" s="28"/>
    </row>
    <row r="42" spans="1:14" ht="30.75">
      <c r="A42" s="28" t="e">
        <f t="shared" si="0"/>
        <v>#REF!</v>
      </c>
      <c r="B42" s="29" t="s">
        <v>48</v>
      </c>
      <c r="C42" s="30" t="s">
        <v>7</v>
      </c>
      <c r="D42" s="31" t="s">
        <v>7</v>
      </c>
      <c r="E42" s="31" t="s">
        <v>49</v>
      </c>
      <c r="F42" s="79"/>
      <c r="G42" s="79"/>
      <c r="H42" s="80"/>
      <c r="I42" s="81">
        <f>SUM(I43:I44)</f>
        <v>293570</v>
      </c>
      <c r="J42" s="81">
        <f>SUM(J43:J44)</f>
        <v>433633</v>
      </c>
      <c r="K42" s="80">
        <f t="shared" si="4"/>
        <v>147.71025649759852</v>
      </c>
      <c r="L42" s="79">
        <f t="shared" si="2"/>
        <v>293570</v>
      </c>
      <c r="M42" s="79">
        <f t="shared" si="3"/>
        <v>433633</v>
      </c>
      <c r="N42" s="28"/>
    </row>
    <row r="43" spans="1:14" ht="30.75">
      <c r="A43" s="28" t="e">
        <f t="shared" si="0"/>
        <v>#REF!</v>
      </c>
      <c r="B43" s="29" t="s">
        <v>50</v>
      </c>
      <c r="C43" s="30" t="s">
        <v>7</v>
      </c>
      <c r="D43" s="31" t="s">
        <v>7</v>
      </c>
      <c r="E43" s="31" t="s">
        <v>51</v>
      </c>
      <c r="F43" s="79"/>
      <c r="G43" s="79"/>
      <c r="H43" s="80"/>
      <c r="I43" s="81">
        <v>293570</v>
      </c>
      <c r="J43" s="81">
        <v>428352</v>
      </c>
      <c r="K43" s="80">
        <f t="shared" si="4"/>
        <v>145.91136696528937</v>
      </c>
      <c r="L43" s="79">
        <f t="shared" si="2"/>
        <v>293570</v>
      </c>
      <c r="M43" s="79">
        <f t="shared" si="3"/>
        <v>428352</v>
      </c>
      <c r="N43" s="28"/>
    </row>
    <row r="44" spans="1:14" ht="46.5">
      <c r="A44" s="28" t="e">
        <f t="shared" si="0"/>
        <v>#REF!</v>
      </c>
      <c r="B44" s="29" t="s">
        <v>52</v>
      </c>
      <c r="C44" s="30" t="s">
        <v>7</v>
      </c>
      <c r="D44" s="31" t="s">
        <v>7</v>
      </c>
      <c r="E44" s="31" t="s">
        <v>53</v>
      </c>
      <c r="F44" s="79"/>
      <c r="G44" s="79"/>
      <c r="H44" s="80"/>
      <c r="I44" s="81"/>
      <c r="J44" s="81">
        <v>5281</v>
      </c>
      <c r="K44" s="80"/>
      <c r="L44" s="79">
        <f t="shared" si="2"/>
        <v>0</v>
      </c>
      <c r="M44" s="79">
        <f t="shared" si="3"/>
        <v>5281</v>
      </c>
      <c r="N44" s="28"/>
    </row>
    <row r="45" spans="1:14" ht="30.75">
      <c r="A45" s="28" t="e">
        <f t="shared" si="0"/>
        <v>#REF!</v>
      </c>
      <c r="B45" s="29" t="s">
        <v>54</v>
      </c>
      <c r="C45" s="30" t="s">
        <v>7</v>
      </c>
      <c r="D45" s="31" t="s">
        <v>7</v>
      </c>
      <c r="E45" s="31" t="s">
        <v>55</v>
      </c>
      <c r="F45" s="79"/>
      <c r="G45" s="79"/>
      <c r="H45" s="80"/>
      <c r="I45" s="81">
        <f>I46</f>
        <v>1587234</v>
      </c>
      <c r="J45" s="81">
        <f>J46</f>
        <v>1587234</v>
      </c>
      <c r="K45" s="80">
        <f t="shared" si="4"/>
        <v>100</v>
      </c>
      <c r="L45" s="79">
        <f t="shared" si="2"/>
        <v>1587234</v>
      </c>
      <c r="M45" s="79">
        <f t="shared" si="3"/>
        <v>1587234</v>
      </c>
      <c r="N45" s="28"/>
    </row>
    <row r="46" spans="1:14" ht="15">
      <c r="A46" s="28" t="e">
        <f>A45+1</f>
        <v>#REF!</v>
      </c>
      <c r="B46" s="29" t="s">
        <v>56</v>
      </c>
      <c r="C46" s="30" t="s">
        <v>7</v>
      </c>
      <c r="D46" s="31" t="s">
        <v>7</v>
      </c>
      <c r="E46" s="31" t="s">
        <v>57</v>
      </c>
      <c r="F46" s="79"/>
      <c r="G46" s="79"/>
      <c r="H46" s="80"/>
      <c r="I46" s="81">
        <v>1587234</v>
      </c>
      <c r="J46" s="81">
        <v>1587234</v>
      </c>
      <c r="K46" s="80">
        <f t="shared" si="4"/>
        <v>100</v>
      </c>
      <c r="L46" s="79">
        <f t="shared" si="2"/>
        <v>1587234</v>
      </c>
      <c r="M46" s="79">
        <f t="shared" si="3"/>
        <v>1587234</v>
      </c>
      <c r="N46" s="28"/>
    </row>
    <row r="47" spans="1:14" ht="30.75">
      <c r="A47" s="28" t="e">
        <f>#REF!+1</f>
        <v>#REF!</v>
      </c>
      <c r="B47" s="29" t="s">
        <v>58</v>
      </c>
      <c r="C47" s="30" t="s">
        <v>7</v>
      </c>
      <c r="D47" s="31" t="s">
        <v>7</v>
      </c>
      <c r="E47" s="31" t="s">
        <v>59</v>
      </c>
      <c r="F47" s="79">
        <f>F14+F26</f>
        <v>19700000</v>
      </c>
      <c r="G47" s="79">
        <f>G14+G26</f>
        <v>18934139</v>
      </c>
      <c r="H47" s="80">
        <f aca="true" t="shared" si="5" ref="H47:H83">G47/F47*100</f>
        <v>96.11238071065989</v>
      </c>
      <c r="I47" s="81">
        <f>I14+I26</f>
        <v>1880804</v>
      </c>
      <c r="J47" s="81">
        <f>J14+J26</f>
        <v>2020867</v>
      </c>
      <c r="K47" s="80">
        <f t="shared" si="4"/>
        <v>107.44697480439216</v>
      </c>
      <c r="L47" s="79">
        <f t="shared" si="2"/>
        <v>21580804</v>
      </c>
      <c r="M47" s="79">
        <f t="shared" si="3"/>
        <v>20955006</v>
      </c>
      <c r="N47" s="28"/>
    </row>
    <row r="48" spans="1:14" ht="15">
      <c r="A48" s="28" t="e">
        <f aca="true" t="shared" si="6" ref="A48:A55">A47+1</f>
        <v>#REF!</v>
      </c>
      <c r="B48" s="29" t="s">
        <v>60</v>
      </c>
      <c r="C48" s="30" t="s">
        <v>7</v>
      </c>
      <c r="D48" s="31" t="s">
        <v>7</v>
      </c>
      <c r="E48" s="31" t="s">
        <v>61</v>
      </c>
      <c r="F48" s="79">
        <f>F49</f>
        <v>135215417</v>
      </c>
      <c r="G48" s="79">
        <f>G49</f>
        <v>134952790</v>
      </c>
      <c r="H48" s="80">
        <f t="shared" si="5"/>
        <v>99.8057714084482</v>
      </c>
      <c r="I48" s="79">
        <f>I49</f>
        <v>2199400</v>
      </c>
      <c r="J48" s="79">
        <f>J49</f>
        <v>2138188</v>
      </c>
      <c r="K48" s="80">
        <f>J48/I48*100</f>
        <v>97.21687733018096</v>
      </c>
      <c r="L48" s="79">
        <f t="shared" si="2"/>
        <v>137414817</v>
      </c>
      <c r="M48" s="79">
        <f t="shared" si="3"/>
        <v>137090978</v>
      </c>
      <c r="N48" s="28"/>
    </row>
    <row r="49" spans="1:14" ht="15">
      <c r="A49" s="28" t="e">
        <f t="shared" si="6"/>
        <v>#REF!</v>
      </c>
      <c r="B49" s="29" t="s">
        <v>62</v>
      </c>
      <c r="C49" s="30" t="s">
        <v>7</v>
      </c>
      <c r="D49" s="31" t="s">
        <v>7</v>
      </c>
      <c r="E49" s="31" t="s">
        <v>63</v>
      </c>
      <c r="F49" s="79">
        <f>F50+F52+F56+F58</f>
        <v>135215417</v>
      </c>
      <c r="G49" s="79">
        <f>G50+G52+G56+G58</f>
        <v>134952790</v>
      </c>
      <c r="H49" s="80">
        <f t="shared" si="5"/>
        <v>99.8057714084482</v>
      </c>
      <c r="I49" s="79">
        <f>I50+I52+I56+I58</f>
        <v>2199400</v>
      </c>
      <c r="J49" s="79">
        <f>J50+J52+J56+J58</f>
        <v>2138188</v>
      </c>
      <c r="K49" s="80">
        <f>J49/I49*100</f>
        <v>97.21687733018096</v>
      </c>
      <c r="L49" s="79">
        <f>L50+L52+L56+L58</f>
        <v>137414817</v>
      </c>
      <c r="M49" s="79">
        <f>M50+M52+M56+M58</f>
        <v>137090978</v>
      </c>
      <c r="N49" s="28"/>
    </row>
    <row r="50" spans="1:14" ht="15">
      <c r="A50" s="28" t="e">
        <f t="shared" si="6"/>
        <v>#REF!</v>
      </c>
      <c r="B50" s="29" t="s">
        <v>64</v>
      </c>
      <c r="C50" s="30" t="s">
        <v>7</v>
      </c>
      <c r="D50" s="31" t="s">
        <v>7</v>
      </c>
      <c r="E50" s="31" t="s">
        <v>65</v>
      </c>
      <c r="F50" s="79">
        <f>F51</f>
        <v>23803100</v>
      </c>
      <c r="G50" s="79">
        <f>G51</f>
        <v>23803100</v>
      </c>
      <c r="H50" s="80">
        <f t="shared" si="5"/>
        <v>100</v>
      </c>
      <c r="I50" s="81"/>
      <c r="J50" s="81"/>
      <c r="K50" s="80"/>
      <c r="L50" s="79">
        <f t="shared" si="2"/>
        <v>23803100</v>
      </c>
      <c r="M50" s="79">
        <f t="shared" si="3"/>
        <v>23803100</v>
      </c>
      <c r="N50" s="28"/>
    </row>
    <row r="51" spans="1:14" ht="15">
      <c r="A51" s="28" t="e">
        <f t="shared" si="6"/>
        <v>#REF!</v>
      </c>
      <c r="B51" s="29" t="s">
        <v>66</v>
      </c>
      <c r="C51" s="30" t="s">
        <v>7</v>
      </c>
      <c r="D51" s="31" t="s">
        <v>7</v>
      </c>
      <c r="E51" s="31" t="s">
        <v>67</v>
      </c>
      <c r="F51" s="79">
        <v>23803100</v>
      </c>
      <c r="G51" s="79">
        <v>23803100</v>
      </c>
      <c r="H51" s="80">
        <f t="shared" si="5"/>
        <v>100</v>
      </c>
      <c r="I51" s="81"/>
      <c r="J51" s="81"/>
      <c r="K51" s="80"/>
      <c r="L51" s="79">
        <f t="shared" si="2"/>
        <v>23803100</v>
      </c>
      <c r="M51" s="79">
        <f t="shared" si="3"/>
        <v>23803100</v>
      </c>
      <c r="N51" s="28"/>
    </row>
    <row r="52" spans="1:14" ht="30.75">
      <c r="A52" s="28" t="e">
        <f t="shared" si="6"/>
        <v>#REF!</v>
      </c>
      <c r="B52" s="29" t="s">
        <v>68</v>
      </c>
      <c r="C52" s="30" t="s">
        <v>7</v>
      </c>
      <c r="D52" s="31" t="s">
        <v>7</v>
      </c>
      <c r="E52" s="31" t="s">
        <v>69</v>
      </c>
      <c r="F52" s="79">
        <f>SUM(F53:F55)</f>
        <v>82495171</v>
      </c>
      <c r="G52" s="79">
        <f>SUM(G53:G55)</f>
        <v>82494918</v>
      </c>
      <c r="H52" s="80">
        <f t="shared" si="5"/>
        <v>99.99969331538206</v>
      </c>
      <c r="I52" s="81"/>
      <c r="J52" s="81"/>
      <c r="K52" s="80"/>
      <c r="L52" s="79">
        <f t="shared" si="2"/>
        <v>82495171</v>
      </c>
      <c r="M52" s="79">
        <f t="shared" si="3"/>
        <v>82494918</v>
      </c>
      <c r="N52" s="28"/>
    </row>
    <row r="53" spans="1:14" ht="30.75">
      <c r="A53" s="28" t="e">
        <f t="shared" si="6"/>
        <v>#REF!</v>
      </c>
      <c r="B53" s="29" t="s">
        <v>70</v>
      </c>
      <c r="C53" s="30" t="s">
        <v>7</v>
      </c>
      <c r="D53" s="31" t="s">
        <v>7</v>
      </c>
      <c r="E53" s="31" t="s">
        <v>71</v>
      </c>
      <c r="F53" s="79">
        <v>76706600</v>
      </c>
      <c r="G53" s="79">
        <v>76706600</v>
      </c>
      <c r="H53" s="80">
        <f t="shared" si="5"/>
        <v>100</v>
      </c>
      <c r="I53" s="81"/>
      <c r="J53" s="81"/>
      <c r="K53" s="80"/>
      <c r="L53" s="79">
        <f t="shared" si="2"/>
        <v>76706600</v>
      </c>
      <c r="M53" s="79">
        <f t="shared" si="3"/>
        <v>76706600</v>
      </c>
      <c r="N53" s="28"/>
    </row>
    <row r="54" spans="1:14" ht="30.75">
      <c r="A54" s="28" t="e">
        <f t="shared" si="6"/>
        <v>#REF!</v>
      </c>
      <c r="B54" s="29" t="s">
        <v>72</v>
      </c>
      <c r="C54" s="30" t="s">
        <v>7</v>
      </c>
      <c r="D54" s="31" t="s">
        <v>7</v>
      </c>
      <c r="E54" s="31" t="s">
        <v>73</v>
      </c>
      <c r="F54" s="79">
        <v>3366700</v>
      </c>
      <c r="G54" s="79">
        <v>3366447</v>
      </c>
      <c r="H54" s="80">
        <f t="shared" si="5"/>
        <v>99.99248522291857</v>
      </c>
      <c r="I54" s="81"/>
      <c r="J54" s="81"/>
      <c r="K54" s="80"/>
      <c r="L54" s="79">
        <f t="shared" si="2"/>
        <v>3366700</v>
      </c>
      <c r="M54" s="79">
        <f t="shared" si="3"/>
        <v>3366447</v>
      </c>
      <c r="N54" s="28"/>
    </row>
    <row r="55" spans="1:14" ht="46.5">
      <c r="A55" s="28" t="e">
        <f t="shared" si="6"/>
        <v>#REF!</v>
      </c>
      <c r="B55" s="29" t="s">
        <v>74</v>
      </c>
      <c r="C55" s="30" t="s">
        <v>7</v>
      </c>
      <c r="D55" s="31" t="s">
        <v>7</v>
      </c>
      <c r="E55" s="31" t="s">
        <v>75</v>
      </c>
      <c r="F55" s="79">
        <v>2421871</v>
      </c>
      <c r="G55" s="79">
        <v>2421871</v>
      </c>
      <c r="H55" s="80">
        <f t="shared" si="5"/>
        <v>100</v>
      </c>
      <c r="I55" s="81"/>
      <c r="J55" s="81"/>
      <c r="K55" s="80"/>
      <c r="L55" s="79">
        <f t="shared" si="2"/>
        <v>2421871</v>
      </c>
      <c r="M55" s="79">
        <f t="shared" si="3"/>
        <v>2421871</v>
      </c>
      <c r="N55" s="28"/>
    </row>
    <row r="56" spans="1:14" ht="30.75">
      <c r="A56" s="28" t="e">
        <f>#REF!+1</f>
        <v>#REF!</v>
      </c>
      <c r="B56" s="29" t="s">
        <v>76</v>
      </c>
      <c r="C56" s="30" t="s">
        <v>7</v>
      </c>
      <c r="D56" s="31" t="s">
        <v>7</v>
      </c>
      <c r="E56" s="31" t="s">
        <v>77</v>
      </c>
      <c r="F56" s="79">
        <f>SUM(F57:F57)</f>
        <v>14707400</v>
      </c>
      <c r="G56" s="79">
        <f>SUM(G57:G57)</f>
        <v>14707400</v>
      </c>
      <c r="H56" s="80">
        <f t="shared" si="5"/>
        <v>100</v>
      </c>
      <c r="I56" s="81"/>
      <c r="J56" s="81"/>
      <c r="K56" s="80"/>
      <c r="L56" s="79">
        <f t="shared" si="2"/>
        <v>14707400</v>
      </c>
      <c r="M56" s="79">
        <f t="shared" si="3"/>
        <v>14707400</v>
      </c>
      <c r="N56" s="28"/>
    </row>
    <row r="57" spans="1:14" ht="78">
      <c r="A57" s="28" t="e">
        <f>#REF!+1</f>
        <v>#REF!</v>
      </c>
      <c r="B57" s="29" t="s">
        <v>78</v>
      </c>
      <c r="C57" s="30" t="s">
        <v>7</v>
      </c>
      <c r="D57" s="31" t="s">
        <v>7</v>
      </c>
      <c r="E57" s="31" t="s">
        <v>79</v>
      </c>
      <c r="F57" s="79">
        <v>14707400</v>
      </c>
      <c r="G57" s="79">
        <v>14707400</v>
      </c>
      <c r="H57" s="80">
        <f t="shared" si="5"/>
        <v>100</v>
      </c>
      <c r="I57" s="81"/>
      <c r="J57" s="81"/>
      <c r="K57" s="80"/>
      <c r="L57" s="79">
        <f t="shared" si="2"/>
        <v>14707400</v>
      </c>
      <c r="M57" s="79">
        <f t="shared" si="3"/>
        <v>14707400</v>
      </c>
      <c r="N57" s="28"/>
    </row>
    <row r="58" spans="1:14" ht="30.75">
      <c r="A58" s="28" t="e">
        <f>#REF!+1</f>
        <v>#REF!</v>
      </c>
      <c r="B58" s="29" t="s">
        <v>81</v>
      </c>
      <c r="C58" s="30" t="s">
        <v>7</v>
      </c>
      <c r="D58" s="31" t="s">
        <v>7</v>
      </c>
      <c r="E58" s="31" t="s">
        <v>82</v>
      </c>
      <c r="F58" s="79">
        <f>SUM(F59:F69)</f>
        <v>14209746</v>
      </c>
      <c r="G58" s="79">
        <f>SUM(G59:G69)</f>
        <v>13947372</v>
      </c>
      <c r="H58" s="80">
        <f t="shared" si="5"/>
        <v>98.15356305454017</v>
      </c>
      <c r="I58" s="79">
        <f>SUM(I59:I69)</f>
        <v>2199400</v>
      </c>
      <c r="J58" s="79">
        <f>SUM(J59:J69)</f>
        <v>2138188</v>
      </c>
      <c r="K58" s="80">
        <f>J58/I58*100</f>
        <v>97.21687733018096</v>
      </c>
      <c r="L58" s="79">
        <f>SUM(L59:L69)</f>
        <v>16409146</v>
      </c>
      <c r="M58" s="79">
        <f>SUM(M59:M69)</f>
        <v>16085560</v>
      </c>
      <c r="N58" s="28"/>
    </row>
    <row r="59" spans="1:14" ht="46.5">
      <c r="A59" s="28" t="e">
        <f>#REF!+1</f>
        <v>#REF!</v>
      </c>
      <c r="B59" s="29" t="s">
        <v>83</v>
      </c>
      <c r="C59" s="30" t="s">
        <v>7</v>
      </c>
      <c r="D59" s="31" t="s">
        <v>7</v>
      </c>
      <c r="E59" s="31" t="s">
        <v>84</v>
      </c>
      <c r="F59" s="79">
        <v>1830500</v>
      </c>
      <c r="G59" s="79">
        <v>1830500</v>
      </c>
      <c r="H59" s="80">
        <f t="shared" si="5"/>
        <v>100</v>
      </c>
      <c r="I59" s="81"/>
      <c r="J59" s="81"/>
      <c r="K59" s="80"/>
      <c r="L59" s="79">
        <f t="shared" si="2"/>
        <v>1830500</v>
      </c>
      <c r="M59" s="79">
        <f t="shared" si="3"/>
        <v>1830500</v>
      </c>
      <c r="N59" s="28"/>
    </row>
    <row r="60" spans="1:14" ht="46.5">
      <c r="A60" s="28"/>
      <c r="B60" s="29" t="s">
        <v>283</v>
      </c>
      <c r="C60" s="30"/>
      <c r="D60" s="31"/>
      <c r="E60" s="31" t="s">
        <v>278</v>
      </c>
      <c r="F60" s="79">
        <v>2240700</v>
      </c>
      <c r="G60" s="79">
        <v>2240700</v>
      </c>
      <c r="H60" s="80">
        <f t="shared" si="5"/>
        <v>100</v>
      </c>
      <c r="I60" s="81"/>
      <c r="J60" s="81"/>
      <c r="K60" s="80"/>
      <c r="L60" s="79">
        <f t="shared" si="2"/>
        <v>2240700</v>
      </c>
      <c r="M60" s="79">
        <f t="shared" si="3"/>
        <v>2240700</v>
      </c>
      <c r="N60" s="28"/>
    </row>
    <row r="61" spans="1:14" ht="62.25">
      <c r="A61" s="28" t="e">
        <f>A59+1</f>
        <v>#REF!</v>
      </c>
      <c r="B61" s="29" t="s">
        <v>85</v>
      </c>
      <c r="C61" s="30" t="s">
        <v>7</v>
      </c>
      <c r="D61" s="31" t="s">
        <v>7</v>
      </c>
      <c r="E61" s="31" t="s">
        <v>86</v>
      </c>
      <c r="F61" s="79">
        <v>296800</v>
      </c>
      <c r="G61" s="79">
        <v>296800</v>
      </c>
      <c r="H61" s="80">
        <f t="shared" si="5"/>
        <v>100</v>
      </c>
      <c r="I61" s="81"/>
      <c r="J61" s="81"/>
      <c r="K61" s="80"/>
      <c r="L61" s="79">
        <f t="shared" si="2"/>
        <v>296800</v>
      </c>
      <c r="M61" s="79">
        <f t="shared" si="3"/>
        <v>296800</v>
      </c>
      <c r="N61" s="28"/>
    </row>
    <row r="62" spans="1:14" ht="62.25">
      <c r="A62" s="28" t="e">
        <f>A61+1</f>
        <v>#REF!</v>
      </c>
      <c r="B62" s="29" t="s">
        <v>87</v>
      </c>
      <c r="C62" s="30" t="s">
        <v>7</v>
      </c>
      <c r="D62" s="31" t="s">
        <v>7</v>
      </c>
      <c r="E62" s="31" t="s">
        <v>88</v>
      </c>
      <c r="F62" s="79">
        <v>1415900</v>
      </c>
      <c r="G62" s="79">
        <v>1415625</v>
      </c>
      <c r="H62" s="80">
        <f t="shared" si="5"/>
        <v>99.98057772441557</v>
      </c>
      <c r="I62" s="81"/>
      <c r="J62" s="81"/>
      <c r="K62" s="80"/>
      <c r="L62" s="79">
        <f t="shared" si="2"/>
        <v>1415900</v>
      </c>
      <c r="M62" s="79">
        <f t="shared" si="3"/>
        <v>1415625</v>
      </c>
      <c r="N62" s="28"/>
    </row>
    <row r="63" spans="1:14" ht="46.5">
      <c r="A63" s="28" t="e">
        <f>A62+1</f>
        <v>#REF!</v>
      </c>
      <c r="B63" s="29" t="s">
        <v>89</v>
      </c>
      <c r="C63" s="30" t="s">
        <v>7</v>
      </c>
      <c r="D63" s="31" t="s">
        <v>7</v>
      </c>
      <c r="E63" s="31" t="s">
        <v>90</v>
      </c>
      <c r="F63" s="79">
        <v>2373878</v>
      </c>
      <c r="G63" s="79">
        <v>2373878</v>
      </c>
      <c r="H63" s="80">
        <f t="shared" si="5"/>
        <v>100</v>
      </c>
      <c r="I63" s="81"/>
      <c r="J63" s="81"/>
      <c r="K63" s="80"/>
      <c r="L63" s="79">
        <f t="shared" si="2"/>
        <v>2373878</v>
      </c>
      <c r="M63" s="79">
        <f t="shared" si="3"/>
        <v>2373878</v>
      </c>
      <c r="N63" s="28"/>
    </row>
    <row r="64" spans="1:14" ht="62.25">
      <c r="A64" s="28"/>
      <c r="B64" s="29" t="s">
        <v>284</v>
      </c>
      <c r="C64" s="30"/>
      <c r="D64" s="31"/>
      <c r="E64" s="31" t="s">
        <v>279</v>
      </c>
      <c r="F64" s="79">
        <v>1517800</v>
      </c>
      <c r="G64" s="79">
        <v>1295361</v>
      </c>
      <c r="H64" s="80">
        <f t="shared" si="5"/>
        <v>85.34464356305178</v>
      </c>
      <c r="I64" s="81"/>
      <c r="J64" s="81"/>
      <c r="K64" s="80"/>
      <c r="L64" s="79">
        <f t="shared" si="2"/>
        <v>1517800</v>
      </c>
      <c r="M64" s="79">
        <f t="shared" si="3"/>
        <v>1295361</v>
      </c>
      <c r="N64" s="28"/>
    </row>
    <row r="65" spans="1:14" ht="30.75">
      <c r="A65" s="28" t="e">
        <f>#REF!+1</f>
        <v>#REF!</v>
      </c>
      <c r="B65" s="29" t="s">
        <v>93</v>
      </c>
      <c r="C65" s="30" t="s">
        <v>7</v>
      </c>
      <c r="D65" s="31" t="s">
        <v>7</v>
      </c>
      <c r="E65" s="31" t="s">
        <v>94</v>
      </c>
      <c r="F65" s="79"/>
      <c r="G65" s="79"/>
      <c r="H65" s="80"/>
      <c r="I65" s="81">
        <v>1757000</v>
      </c>
      <c r="J65" s="81">
        <v>1732536</v>
      </c>
      <c r="K65" s="80">
        <f>J65/I65*100</f>
        <v>98.60762663631189</v>
      </c>
      <c r="L65" s="79">
        <f t="shared" si="2"/>
        <v>1757000</v>
      </c>
      <c r="M65" s="79">
        <f t="shared" si="3"/>
        <v>1732536</v>
      </c>
      <c r="N65" s="28"/>
    </row>
    <row r="66" spans="1:14" ht="15">
      <c r="A66" s="28" t="e">
        <f>A65+1</f>
        <v>#REF!</v>
      </c>
      <c r="B66" s="29" t="s">
        <v>95</v>
      </c>
      <c r="C66" s="30" t="s">
        <v>7</v>
      </c>
      <c r="D66" s="31" t="s">
        <v>7</v>
      </c>
      <c r="E66" s="31" t="s">
        <v>96</v>
      </c>
      <c r="F66" s="79">
        <v>109500</v>
      </c>
      <c r="G66" s="79">
        <v>86175</v>
      </c>
      <c r="H66" s="80">
        <f t="shared" si="5"/>
        <v>78.69863013698631</v>
      </c>
      <c r="I66" s="81">
        <v>442400</v>
      </c>
      <c r="J66" s="81">
        <v>405652</v>
      </c>
      <c r="K66" s="80">
        <f>J66/I66*100</f>
        <v>91.69349005424955</v>
      </c>
      <c r="L66" s="79">
        <f t="shared" si="2"/>
        <v>551900</v>
      </c>
      <c r="M66" s="79">
        <f t="shared" si="3"/>
        <v>491827</v>
      </c>
      <c r="N66" s="28"/>
    </row>
    <row r="67" spans="1:14" ht="62.25">
      <c r="A67" s="28"/>
      <c r="B67" s="29" t="s">
        <v>286</v>
      </c>
      <c r="C67" s="30"/>
      <c r="D67" s="31"/>
      <c r="E67" s="31" t="s">
        <v>280</v>
      </c>
      <c r="F67" s="79">
        <v>161993</v>
      </c>
      <c r="G67" s="79">
        <v>145800</v>
      </c>
      <c r="H67" s="80">
        <f t="shared" si="5"/>
        <v>90.00388905693455</v>
      </c>
      <c r="I67" s="81"/>
      <c r="J67" s="81"/>
      <c r="K67" s="80"/>
      <c r="L67" s="79">
        <f t="shared" si="2"/>
        <v>161993</v>
      </c>
      <c r="M67" s="79">
        <f t="shared" si="3"/>
        <v>145800</v>
      </c>
      <c r="N67" s="28"/>
    </row>
    <row r="68" spans="1:14" ht="62.25">
      <c r="A68" s="28"/>
      <c r="B68" s="29" t="s">
        <v>285</v>
      </c>
      <c r="C68" s="30"/>
      <c r="D68" s="31"/>
      <c r="E68" s="31" t="s">
        <v>281</v>
      </c>
      <c r="F68" s="79">
        <v>930000</v>
      </c>
      <c r="G68" s="79">
        <v>929858</v>
      </c>
      <c r="H68" s="80">
        <f t="shared" si="5"/>
        <v>99.9847311827957</v>
      </c>
      <c r="I68" s="81"/>
      <c r="J68" s="81"/>
      <c r="K68" s="80"/>
      <c r="L68" s="79">
        <f>F68+I68</f>
        <v>930000</v>
      </c>
      <c r="M68" s="79">
        <f>G68+J68</f>
        <v>929858</v>
      </c>
      <c r="N68" s="28"/>
    </row>
    <row r="69" spans="1:14" ht="62.25">
      <c r="A69" s="28"/>
      <c r="B69" s="29" t="s">
        <v>287</v>
      </c>
      <c r="C69" s="30"/>
      <c r="D69" s="31"/>
      <c r="E69" s="31" t="s">
        <v>282</v>
      </c>
      <c r="F69" s="79">
        <v>3332675</v>
      </c>
      <c r="G69" s="79">
        <v>3332675</v>
      </c>
      <c r="H69" s="80">
        <f t="shared" si="5"/>
        <v>100</v>
      </c>
      <c r="I69" s="81"/>
      <c r="J69" s="81"/>
      <c r="K69" s="80"/>
      <c r="L69" s="79">
        <f>F69+I69</f>
        <v>3332675</v>
      </c>
      <c r="M69" s="79">
        <f>G69+J69</f>
        <v>3332675</v>
      </c>
      <c r="N69" s="28"/>
    </row>
    <row r="70" spans="1:14" ht="17.25">
      <c r="A70" s="28" t="e">
        <f>A66+1</f>
        <v>#REF!</v>
      </c>
      <c r="B70" s="76" t="s">
        <v>97</v>
      </c>
      <c r="C70" s="77" t="s">
        <v>7</v>
      </c>
      <c r="D70" s="78" t="s">
        <v>7</v>
      </c>
      <c r="E70" s="78" t="s">
        <v>98</v>
      </c>
      <c r="F70" s="82">
        <f>F47+F48</f>
        <v>154915417</v>
      </c>
      <c r="G70" s="82">
        <f>G47+G48</f>
        <v>153886929</v>
      </c>
      <c r="H70" s="83">
        <f t="shared" si="5"/>
        <v>99.33609706514879</v>
      </c>
      <c r="I70" s="82">
        <f>I47+I48</f>
        <v>4080204</v>
      </c>
      <c r="J70" s="82">
        <f>J47+J48</f>
        <v>4159055</v>
      </c>
      <c r="K70" s="83">
        <f>J70/I70*100</f>
        <v>101.93252592272349</v>
      </c>
      <c r="L70" s="82">
        <f>L47+L48</f>
        <v>158995621</v>
      </c>
      <c r="M70" s="82">
        <f>M47+M48</f>
        <v>158045984</v>
      </c>
      <c r="N70" s="28"/>
    </row>
    <row r="71" spans="1:14" ht="15">
      <c r="A71" s="28" t="e">
        <f>A70+1</f>
        <v>#REF!</v>
      </c>
      <c r="B71" s="73" t="s">
        <v>99</v>
      </c>
      <c r="C71" s="74" t="s">
        <v>7</v>
      </c>
      <c r="D71" s="75" t="s">
        <v>100</v>
      </c>
      <c r="E71" s="75" t="s">
        <v>101</v>
      </c>
      <c r="F71" s="82">
        <f>F72+F73</f>
        <v>4231600</v>
      </c>
      <c r="G71" s="82">
        <f>G72+G73</f>
        <v>4227088</v>
      </c>
      <c r="H71" s="83">
        <f t="shared" si="5"/>
        <v>99.89337366480764</v>
      </c>
      <c r="I71" s="82">
        <f>I72</f>
        <v>0</v>
      </c>
      <c r="J71" s="82">
        <f>J72</f>
        <v>0</v>
      </c>
      <c r="K71" s="83"/>
      <c r="L71" s="82">
        <f>L72+L73</f>
        <v>4231600</v>
      </c>
      <c r="M71" s="82">
        <f>M72+M73</f>
        <v>4227088</v>
      </c>
      <c r="N71" s="28"/>
    </row>
    <row r="72" spans="1:14" ht="78">
      <c r="A72" s="28" t="e">
        <f>A71+1</f>
        <v>#REF!</v>
      </c>
      <c r="B72" s="29" t="s">
        <v>102</v>
      </c>
      <c r="C72" s="30" t="s">
        <v>103</v>
      </c>
      <c r="D72" s="31" t="s">
        <v>104</v>
      </c>
      <c r="E72" s="31" t="s">
        <v>101</v>
      </c>
      <c r="F72" s="79">
        <v>4228900</v>
      </c>
      <c r="G72" s="79">
        <v>4224388</v>
      </c>
      <c r="H72" s="80">
        <f t="shared" si="5"/>
        <v>99.8933055877415</v>
      </c>
      <c r="I72" s="79"/>
      <c r="J72" s="79"/>
      <c r="K72" s="80"/>
      <c r="L72" s="79">
        <f>F72+I72</f>
        <v>4228900</v>
      </c>
      <c r="M72" s="79">
        <f>G72+J72</f>
        <v>4224388</v>
      </c>
      <c r="N72" s="28"/>
    </row>
    <row r="73" spans="1:14" ht="15">
      <c r="A73" s="28"/>
      <c r="B73" s="89" t="s">
        <v>275</v>
      </c>
      <c r="C73" s="30" t="s">
        <v>277</v>
      </c>
      <c r="D73" s="31" t="s">
        <v>276</v>
      </c>
      <c r="E73" s="31" t="s">
        <v>101</v>
      </c>
      <c r="F73" s="79">
        <v>2700</v>
      </c>
      <c r="G73" s="79">
        <v>2700</v>
      </c>
      <c r="H73" s="80">
        <f t="shared" si="5"/>
        <v>100</v>
      </c>
      <c r="I73" s="79"/>
      <c r="J73" s="79"/>
      <c r="K73" s="80"/>
      <c r="L73" s="79">
        <f>F73+I73</f>
        <v>2700</v>
      </c>
      <c r="M73" s="79">
        <f>G73+J73</f>
        <v>2700</v>
      </c>
      <c r="N73" s="28"/>
    </row>
    <row r="74" spans="1:14" ht="15">
      <c r="A74" s="28" t="e">
        <f>A72+1</f>
        <v>#REF!</v>
      </c>
      <c r="B74" s="73" t="s">
        <v>105</v>
      </c>
      <c r="C74" s="30" t="s">
        <v>7</v>
      </c>
      <c r="D74" s="75" t="s">
        <v>106</v>
      </c>
      <c r="E74" s="75" t="s">
        <v>101</v>
      </c>
      <c r="F74" s="82">
        <f>F75+F76+F77+F78+F79+F80+F81+F82+F83</f>
        <v>104066192</v>
      </c>
      <c r="G74" s="82">
        <f>G75+G76+G77+G78+G79+G80+G81+G82+G83</f>
        <v>94945865</v>
      </c>
      <c r="H74" s="83">
        <f>G74/F74*100</f>
        <v>91.23603273578031</v>
      </c>
      <c r="I74" s="82">
        <f>I75+I76+I77+I78+I79+I80+I81+I82+I83</f>
        <v>5531221</v>
      </c>
      <c r="J74" s="82">
        <f>J75+J76+J77+J78+J79+J80+J81+J82+J83</f>
        <v>3803175</v>
      </c>
      <c r="K74" s="83">
        <f>J74/I74*100</f>
        <v>68.75832659732815</v>
      </c>
      <c r="L74" s="82">
        <f>L75+L76+L77+L78+L79+L80+L81+L82+L83</f>
        <v>109597413</v>
      </c>
      <c r="M74" s="82">
        <f>M75+M76+M77+M78+M79+M80+M81+M82+M83</f>
        <v>98749040</v>
      </c>
      <c r="N74" s="28"/>
    </row>
    <row r="75" spans="1:14" ht="15">
      <c r="A75" s="28"/>
      <c r="B75" s="29" t="s">
        <v>234</v>
      </c>
      <c r="C75" s="30"/>
      <c r="D75" s="31" t="s">
        <v>107</v>
      </c>
      <c r="E75" s="31" t="s">
        <v>101</v>
      </c>
      <c r="F75" s="79">
        <v>1885800</v>
      </c>
      <c r="G75" s="79">
        <v>1845900</v>
      </c>
      <c r="H75" s="80">
        <f t="shared" si="5"/>
        <v>97.88418708240535</v>
      </c>
      <c r="I75" s="79">
        <v>33800</v>
      </c>
      <c r="J75" s="79">
        <v>33769</v>
      </c>
      <c r="K75" s="80">
        <f>J75/I75*100</f>
        <v>99.90828402366864</v>
      </c>
      <c r="L75" s="79">
        <f aca="true" t="shared" si="7" ref="L75:L83">F75+I75</f>
        <v>1919600</v>
      </c>
      <c r="M75" s="79">
        <f aca="true" t="shared" si="8" ref="M75:M83">G75+J75</f>
        <v>1879669</v>
      </c>
      <c r="N75" s="28"/>
    </row>
    <row r="76" spans="1:14" ht="62.25">
      <c r="A76" s="28" t="e">
        <f>#REF!+1</f>
        <v>#REF!</v>
      </c>
      <c r="B76" s="29" t="s">
        <v>263</v>
      </c>
      <c r="C76" s="30" t="s">
        <v>108</v>
      </c>
      <c r="D76" s="31" t="s">
        <v>109</v>
      </c>
      <c r="E76" s="31" t="s">
        <v>101</v>
      </c>
      <c r="F76" s="79">
        <v>94807949</v>
      </c>
      <c r="G76" s="79">
        <v>86348066</v>
      </c>
      <c r="H76" s="80">
        <f t="shared" si="5"/>
        <v>91.0768209952522</v>
      </c>
      <c r="I76" s="79">
        <v>5438417</v>
      </c>
      <c r="J76" s="79">
        <v>3713939</v>
      </c>
      <c r="K76" s="80">
        <f>J76/I76*100</f>
        <v>68.29080962346212</v>
      </c>
      <c r="L76" s="79">
        <f t="shared" si="7"/>
        <v>100246366</v>
      </c>
      <c r="M76" s="79">
        <f t="shared" si="8"/>
        <v>90062005</v>
      </c>
      <c r="N76" s="28"/>
    </row>
    <row r="77" spans="1:14" ht="46.5">
      <c r="A77" s="28" t="e">
        <f>A76+1</f>
        <v>#REF!</v>
      </c>
      <c r="B77" s="87" t="s">
        <v>264</v>
      </c>
      <c r="C77" s="30" t="s">
        <v>110</v>
      </c>
      <c r="D77" s="31" t="s">
        <v>111</v>
      </c>
      <c r="E77" s="31" t="s">
        <v>101</v>
      </c>
      <c r="F77" s="79">
        <v>694339</v>
      </c>
      <c r="G77" s="79">
        <v>669277</v>
      </c>
      <c r="H77" s="80">
        <f t="shared" si="5"/>
        <v>96.39052393715461</v>
      </c>
      <c r="I77" s="79"/>
      <c r="J77" s="79"/>
      <c r="K77" s="80"/>
      <c r="L77" s="79">
        <f t="shared" si="7"/>
        <v>694339</v>
      </c>
      <c r="M77" s="79">
        <f t="shared" si="8"/>
        <v>669277</v>
      </c>
      <c r="N77" s="28"/>
    </row>
    <row r="78" spans="1:14" ht="15">
      <c r="A78" s="28" t="e">
        <f>A77+1</f>
        <v>#REF!</v>
      </c>
      <c r="B78" s="87" t="s">
        <v>268</v>
      </c>
      <c r="C78" s="30" t="s">
        <v>110</v>
      </c>
      <c r="D78" s="31" t="s">
        <v>112</v>
      </c>
      <c r="E78" s="31" t="s">
        <v>101</v>
      </c>
      <c r="F78" s="79">
        <v>1644000</v>
      </c>
      <c r="G78" s="79">
        <v>1638998</v>
      </c>
      <c r="H78" s="80">
        <f t="shared" si="5"/>
        <v>99.69574209245742</v>
      </c>
      <c r="I78" s="79">
        <v>59004</v>
      </c>
      <c r="J78" s="79">
        <v>55467</v>
      </c>
      <c r="K78" s="80">
        <f>J78/I78*100</f>
        <v>94.00549115314216</v>
      </c>
      <c r="L78" s="79">
        <f t="shared" si="7"/>
        <v>1703004</v>
      </c>
      <c r="M78" s="79">
        <f t="shared" si="8"/>
        <v>1694465</v>
      </c>
      <c r="N78" s="28"/>
    </row>
    <row r="79" spans="1:14" ht="15">
      <c r="A79" s="28" t="e">
        <f>A78+1</f>
        <v>#REF!</v>
      </c>
      <c r="B79" s="87" t="s">
        <v>265</v>
      </c>
      <c r="C79" s="30" t="s">
        <v>113</v>
      </c>
      <c r="D79" s="31" t="s">
        <v>114</v>
      </c>
      <c r="E79" s="31" t="s">
        <v>101</v>
      </c>
      <c r="F79" s="79">
        <v>968700</v>
      </c>
      <c r="G79" s="79">
        <v>937762</v>
      </c>
      <c r="H79" s="80">
        <f t="shared" si="5"/>
        <v>96.80623516052441</v>
      </c>
      <c r="I79" s="79"/>
      <c r="J79" s="79"/>
      <c r="K79" s="80"/>
      <c r="L79" s="79">
        <f t="shared" si="7"/>
        <v>968700</v>
      </c>
      <c r="M79" s="79">
        <f t="shared" si="8"/>
        <v>937762</v>
      </c>
      <c r="N79" s="28"/>
    </row>
    <row r="80" spans="1:14" ht="30.75">
      <c r="A80" s="28" t="e">
        <f>#REF!+1</f>
        <v>#REF!</v>
      </c>
      <c r="B80" s="87" t="s">
        <v>115</v>
      </c>
      <c r="C80" s="30" t="s">
        <v>113</v>
      </c>
      <c r="D80" s="31" t="s">
        <v>116</v>
      </c>
      <c r="E80" s="31" t="s">
        <v>101</v>
      </c>
      <c r="F80" s="79">
        <v>1837300</v>
      </c>
      <c r="G80" s="79">
        <v>1765224</v>
      </c>
      <c r="H80" s="80">
        <f t="shared" si="5"/>
        <v>96.0770696130191</v>
      </c>
      <c r="I80" s="79"/>
      <c r="J80" s="79"/>
      <c r="K80" s="80"/>
      <c r="L80" s="79">
        <f t="shared" si="7"/>
        <v>1837300</v>
      </c>
      <c r="M80" s="79">
        <f t="shared" si="8"/>
        <v>1765224</v>
      </c>
      <c r="N80" s="28"/>
    </row>
    <row r="81" spans="1:14" ht="15">
      <c r="A81" s="28" t="e">
        <f>A80+1</f>
        <v>#REF!</v>
      </c>
      <c r="B81" s="29" t="s">
        <v>117</v>
      </c>
      <c r="C81" s="30" t="s">
        <v>113</v>
      </c>
      <c r="D81" s="31" t="s">
        <v>118</v>
      </c>
      <c r="E81" s="31" t="s">
        <v>101</v>
      </c>
      <c r="F81" s="79">
        <v>160800</v>
      </c>
      <c r="G81" s="79">
        <v>74852</v>
      </c>
      <c r="H81" s="80">
        <f t="shared" si="5"/>
        <v>46.549751243781095</v>
      </c>
      <c r="I81" s="79"/>
      <c r="J81" s="79"/>
      <c r="K81" s="80"/>
      <c r="L81" s="79">
        <f t="shared" si="7"/>
        <v>160800</v>
      </c>
      <c r="M81" s="79">
        <f t="shared" si="8"/>
        <v>74852</v>
      </c>
      <c r="N81" s="28"/>
    </row>
    <row r="82" spans="1:14" ht="30.75">
      <c r="A82" s="28"/>
      <c r="B82" s="70" t="s">
        <v>235</v>
      </c>
      <c r="C82" s="30" t="s">
        <v>113</v>
      </c>
      <c r="D82" s="31" t="s">
        <v>236</v>
      </c>
      <c r="E82" s="31" t="s">
        <v>101</v>
      </c>
      <c r="F82" s="79">
        <v>1886900</v>
      </c>
      <c r="G82" s="79">
        <v>1503786</v>
      </c>
      <c r="H82" s="80">
        <f t="shared" si="5"/>
        <v>79.69611532142667</v>
      </c>
      <c r="I82" s="79"/>
      <c r="J82" s="79"/>
      <c r="K82" s="80"/>
      <c r="L82" s="79">
        <f t="shared" si="7"/>
        <v>1886900</v>
      </c>
      <c r="M82" s="79">
        <f t="shared" si="8"/>
        <v>1503786</v>
      </c>
      <c r="N82" s="28"/>
    </row>
    <row r="83" spans="1:14" ht="30.75">
      <c r="A83" s="28"/>
      <c r="B83" s="87" t="s">
        <v>266</v>
      </c>
      <c r="C83" s="30" t="s">
        <v>113</v>
      </c>
      <c r="D83" s="31" t="s">
        <v>267</v>
      </c>
      <c r="E83" s="31" t="s">
        <v>101</v>
      </c>
      <c r="F83" s="79">
        <v>180404</v>
      </c>
      <c r="G83" s="79">
        <v>162000</v>
      </c>
      <c r="H83" s="80">
        <f t="shared" si="5"/>
        <v>89.79845236247533</v>
      </c>
      <c r="I83" s="79"/>
      <c r="J83" s="79"/>
      <c r="K83" s="80"/>
      <c r="L83" s="79">
        <f t="shared" si="7"/>
        <v>180404</v>
      </c>
      <c r="M83" s="79">
        <f t="shared" si="8"/>
        <v>162000</v>
      </c>
      <c r="N83" s="28"/>
    </row>
    <row r="84" spans="1:14" ht="15">
      <c r="A84" s="28" t="e">
        <f>A81+1</f>
        <v>#REF!</v>
      </c>
      <c r="B84" s="73" t="s">
        <v>119</v>
      </c>
      <c r="C84" s="74" t="s">
        <v>7</v>
      </c>
      <c r="D84" s="75" t="s">
        <v>120</v>
      </c>
      <c r="E84" s="75" t="s">
        <v>101</v>
      </c>
      <c r="F84" s="82">
        <f>F85+F86+F87</f>
        <v>10379433</v>
      </c>
      <c r="G84" s="82">
        <f>G85+G86+G87</f>
        <v>10019968</v>
      </c>
      <c r="H84" s="83">
        <f aca="true" t="shared" si="9" ref="H84:H89">G84/F84*100</f>
        <v>96.53675687294286</v>
      </c>
      <c r="I84" s="82">
        <f>I85+I86+I87</f>
        <v>1355200</v>
      </c>
      <c r="J84" s="82">
        <f>J85+J86+J87</f>
        <v>1352769</v>
      </c>
      <c r="K84" s="83">
        <f>J84/I84*100</f>
        <v>99.82061688311688</v>
      </c>
      <c r="L84" s="82">
        <f>L85+L86+L87</f>
        <v>11734633</v>
      </c>
      <c r="M84" s="82">
        <f>M85+M86+M87</f>
        <v>11372737</v>
      </c>
      <c r="N84" s="28"/>
    </row>
    <row r="85" spans="1:14" ht="30.75">
      <c r="A85" s="28" t="e">
        <f>A84+1</f>
        <v>#REF!</v>
      </c>
      <c r="B85" s="29" t="s">
        <v>121</v>
      </c>
      <c r="C85" s="30" t="s">
        <v>122</v>
      </c>
      <c r="D85" s="31" t="s">
        <v>123</v>
      </c>
      <c r="E85" s="31" t="s">
        <v>101</v>
      </c>
      <c r="F85" s="79">
        <v>8903555</v>
      </c>
      <c r="G85" s="79">
        <v>8581224</v>
      </c>
      <c r="H85" s="80">
        <f t="shared" si="9"/>
        <v>96.37974943716301</v>
      </c>
      <c r="I85" s="79">
        <v>1355200</v>
      </c>
      <c r="J85" s="79">
        <v>1352769</v>
      </c>
      <c r="K85" s="80">
        <f>J85/I85*100</f>
        <v>99.82061688311688</v>
      </c>
      <c r="L85" s="79">
        <f aca="true" t="shared" si="10" ref="L85:M87">F85+I85</f>
        <v>10258755</v>
      </c>
      <c r="M85" s="79">
        <f t="shared" si="10"/>
        <v>9933993</v>
      </c>
      <c r="N85" s="28"/>
    </row>
    <row r="86" spans="1:14" ht="46.5">
      <c r="A86" s="28" t="e">
        <f>#REF!+1</f>
        <v>#REF!</v>
      </c>
      <c r="B86" s="71" t="s">
        <v>124</v>
      </c>
      <c r="C86" s="30" t="s">
        <v>125</v>
      </c>
      <c r="D86" s="31" t="s">
        <v>126</v>
      </c>
      <c r="E86" s="31" t="s">
        <v>101</v>
      </c>
      <c r="F86" s="79">
        <v>613100</v>
      </c>
      <c r="G86" s="79">
        <v>576109</v>
      </c>
      <c r="H86" s="80">
        <f t="shared" si="9"/>
        <v>93.96656336649812</v>
      </c>
      <c r="I86" s="79"/>
      <c r="J86" s="79"/>
      <c r="K86" s="80"/>
      <c r="L86" s="79">
        <f t="shared" si="10"/>
        <v>613100</v>
      </c>
      <c r="M86" s="79">
        <f t="shared" si="10"/>
        <v>576109</v>
      </c>
      <c r="N86" s="28"/>
    </row>
    <row r="87" spans="1:14" ht="30.75">
      <c r="A87" s="28" t="e">
        <f>#REF!+1</f>
        <v>#REF!</v>
      </c>
      <c r="B87" s="72" t="s">
        <v>127</v>
      </c>
      <c r="C87" s="30" t="s">
        <v>128</v>
      </c>
      <c r="D87" s="31" t="s">
        <v>129</v>
      </c>
      <c r="E87" s="31" t="s">
        <v>101</v>
      </c>
      <c r="F87" s="79">
        <v>862778</v>
      </c>
      <c r="G87" s="79">
        <v>862635</v>
      </c>
      <c r="H87" s="80">
        <f t="shared" si="9"/>
        <v>99.98342563208612</v>
      </c>
      <c r="I87" s="79"/>
      <c r="J87" s="79"/>
      <c r="K87" s="80"/>
      <c r="L87" s="79">
        <f t="shared" si="10"/>
        <v>862778</v>
      </c>
      <c r="M87" s="79">
        <f t="shared" si="10"/>
        <v>862635</v>
      </c>
      <c r="N87" s="28"/>
    </row>
    <row r="88" spans="1:14" ht="15">
      <c r="A88" s="28" t="e">
        <f>#REF!+1</f>
        <v>#REF!</v>
      </c>
      <c r="B88" s="73" t="s">
        <v>130</v>
      </c>
      <c r="C88" s="74" t="s">
        <v>7</v>
      </c>
      <c r="D88" s="75" t="s">
        <v>131</v>
      </c>
      <c r="E88" s="75" t="s">
        <v>101</v>
      </c>
      <c r="F88" s="82">
        <f>F89+F90+F91+F92+F93+F94+F95</f>
        <v>3690300</v>
      </c>
      <c r="G88" s="82">
        <f>G89+G90+G91+G92+G93+G94+G95</f>
        <v>3658023</v>
      </c>
      <c r="H88" s="83">
        <f t="shared" si="9"/>
        <v>99.12535566214129</v>
      </c>
      <c r="I88" s="82">
        <f>I89+I90+I91+I92+I93+I94+I95</f>
        <v>1173610</v>
      </c>
      <c r="J88" s="82">
        <f>J89+J90+J91+J92+J93+J94+J95</f>
        <v>1171588</v>
      </c>
      <c r="K88" s="83">
        <f>J88/I88*100</f>
        <v>99.82771107948977</v>
      </c>
      <c r="L88" s="82">
        <f>L89+L90+L91+L92+L93+L94+L95</f>
        <v>4863910</v>
      </c>
      <c r="M88" s="82">
        <f>M89+M90+M91+M92+M93+M94+M95</f>
        <v>4829611</v>
      </c>
      <c r="N88" s="28"/>
    </row>
    <row r="89" spans="1:14" ht="46.5">
      <c r="A89" s="28" t="e">
        <f>#REF!+1</f>
        <v>#REF!</v>
      </c>
      <c r="B89" s="87" t="s">
        <v>270</v>
      </c>
      <c r="C89" s="30" t="s">
        <v>272</v>
      </c>
      <c r="D89" s="31" t="s">
        <v>271</v>
      </c>
      <c r="E89" s="31" t="s">
        <v>101</v>
      </c>
      <c r="F89" s="79">
        <v>30000</v>
      </c>
      <c r="G89" s="79">
        <v>13900</v>
      </c>
      <c r="H89" s="80">
        <f t="shared" si="9"/>
        <v>46.33333333333333</v>
      </c>
      <c r="I89" s="79"/>
      <c r="J89" s="79"/>
      <c r="K89" s="80"/>
      <c r="L89" s="79">
        <f>F89+I89</f>
        <v>30000</v>
      </c>
      <c r="M89" s="79">
        <f>G89+J89</f>
        <v>13900</v>
      </c>
      <c r="N89" s="28"/>
    </row>
    <row r="90" spans="1:14" ht="62.25">
      <c r="A90" s="28" t="e">
        <f>#REF!+1</f>
        <v>#REF!</v>
      </c>
      <c r="B90" s="29" t="s">
        <v>134</v>
      </c>
      <c r="C90" s="30" t="s">
        <v>109</v>
      </c>
      <c r="D90" s="31" t="s">
        <v>135</v>
      </c>
      <c r="E90" s="31" t="s">
        <v>101</v>
      </c>
      <c r="F90" s="79">
        <v>2912800</v>
      </c>
      <c r="G90" s="79">
        <v>2907671</v>
      </c>
      <c r="H90" s="80">
        <f aca="true" t="shared" si="11" ref="H90:H103">G90/F90*100</f>
        <v>99.82391513320516</v>
      </c>
      <c r="I90" s="79">
        <v>1173610</v>
      </c>
      <c r="J90" s="79">
        <v>1171588</v>
      </c>
      <c r="K90" s="80">
        <f>J90/I90*100</f>
        <v>99.82771107948977</v>
      </c>
      <c r="L90" s="79">
        <f aca="true" t="shared" si="12" ref="L90:M94">F90+I90</f>
        <v>4086410</v>
      </c>
      <c r="M90" s="79">
        <f t="shared" si="12"/>
        <v>4079259</v>
      </c>
      <c r="N90" s="28"/>
    </row>
    <row r="91" spans="1:14" ht="30.75">
      <c r="A91" s="28" t="e">
        <f>#REF!+1</f>
        <v>#REF!</v>
      </c>
      <c r="B91" s="29" t="s">
        <v>136</v>
      </c>
      <c r="C91" s="30" t="s">
        <v>133</v>
      </c>
      <c r="D91" s="31" t="s">
        <v>137</v>
      </c>
      <c r="E91" s="31" t="s">
        <v>101</v>
      </c>
      <c r="F91" s="79">
        <v>10000</v>
      </c>
      <c r="G91" s="79">
        <v>10000</v>
      </c>
      <c r="H91" s="80">
        <f t="shared" si="11"/>
        <v>100</v>
      </c>
      <c r="I91" s="79"/>
      <c r="J91" s="79"/>
      <c r="K91" s="80"/>
      <c r="L91" s="79">
        <f t="shared" si="12"/>
        <v>10000</v>
      </c>
      <c r="M91" s="79">
        <f t="shared" si="12"/>
        <v>10000</v>
      </c>
      <c r="N91" s="28"/>
    </row>
    <row r="92" spans="1:14" ht="30.75">
      <c r="A92" s="28" t="e">
        <f>#REF!+1</f>
        <v>#REF!</v>
      </c>
      <c r="B92" s="29" t="s">
        <v>138</v>
      </c>
      <c r="C92" s="30" t="s">
        <v>133</v>
      </c>
      <c r="D92" s="31" t="s">
        <v>139</v>
      </c>
      <c r="E92" s="31" t="s">
        <v>101</v>
      </c>
      <c r="F92" s="79">
        <v>386200</v>
      </c>
      <c r="G92" s="79">
        <v>385599</v>
      </c>
      <c r="H92" s="80">
        <f t="shared" si="11"/>
        <v>99.84438114966339</v>
      </c>
      <c r="I92" s="79"/>
      <c r="J92" s="79"/>
      <c r="K92" s="80"/>
      <c r="L92" s="79">
        <f t="shared" si="12"/>
        <v>386200</v>
      </c>
      <c r="M92" s="79">
        <f t="shared" si="12"/>
        <v>385599</v>
      </c>
      <c r="N92" s="28"/>
    </row>
    <row r="93" spans="1:14" ht="78">
      <c r="A93" s="28" t="e">
        <f aca="true" t="shared" si="13" ref="A93:A100">A92+1</f>
        <v>#REF!</v>
      </c>
      <c r="B93" s="29" t="s">
        <v>140</v>
      </c>
      <c r="C93" s="30" t="s">
        <v>107</v>
      </c>
      <c r="D93" s="31" t="s">
        <v>141</v>
      </c>
      <c r="E93" s="31" t="s">
        <v>101</v>
      </c>
      <c r="F93" s="79">
        <v>237800</v>
      </c>
      <c r="G93" s="79">
        <v>228115</v>
      </c>
      <c r="H93" s="80">
        <f t="shared" si="11"/>
        <v>95.92724978973928</v>
      </c>
      <c r="I93" s="79"/>
      <c r="J93" s="79"/>
      <c r="K93" s="80"/>
      <c r="L93" s="79">
        <f t="shared" si="12"/>
        <v>237800</v>
      </c>
      <c r="M93" s="79">
        <f t="shared" si="12"/>
        <v>228115</v>
      </c>
      <c r="N93" s="28"/>
    </row>
    <row r="94" spans="1:14" ht="62.25">
      <c r="A94" s="28" t="e">
        <f>#REF!+1</f>
        <v>#REF!</v>
      </c>
      <c r="B94" s="29" t="s">
        <v>142</v>
      </c>
      <c r="C94" s="30" t="s">
        <v>107</v>
      </c>
      <c r="D94" s="31" t="s">
        <v>143</v>
      </c>
      <c r="E94" s="31" t="s">
        <v>101</v>
      </c>
      <c r="F94" s="79">
        <v>13500</v>
      </c>
      <c r="G94" s="79">
        <v>13195</v>
      </c>
      <c r="H94" s="80">
        <f t="shared" si="11"/>
        <v>97.74074074074073</v>
      </c>
      <c r="I94" s="79"/>
      <c r="J94" s="79"/>
      <c r="K94" s="80"/>
      <c r="L94" s="79">
        <f t="shared" si="12"/>
        <v>13500</v>
      </c>
      <c r="M94" s="79">
        <f t="shared" si="12"/>
        <v>13195</v>
      </c>
      <c r="N94" s="28"/>
    </row>
    <row r="95" spans="1:14" ht="30.75">
      <c r="A95" s="28" t="e">
        <f>#REF!+1</f>
        <v>#REF!</v>
      </c>
      <c r="B95" s="29" t="s">
        <v>144</v>
      </c>
      <c r="C95" s="30" t="s">
        <v>111</v>
      </c>
      <c r="D95" s="31" t="s">
        <v>145</v>
      </c>
      <c r="E95" s="31" t="s">
        <v>101</v>
      </c>
      <c r="F95" s="79">
        <v>100000</v>
      </c>
      <c r="G95" s="79">
        <v>99543</v>
      </c>
      <c r="H95" s="80">
        <f t="shared" si="11"/>
        <v>99.543</v>
      </c>
      <c r="I95" s="79"/>
      <c r="J95" s="79"/>
      <c r="K95" s="80"/>
      <c r="L95" s="79">
        <f aca="true" t="shared" si="14" ref="L95:L128">F95+I95</f>
        <v>100000</v>
      </c>
      <c r="M95" s="79">
        <f aca="true" t="shared" si="15" ref="M95:M113">G95+J95</f>
        <v>99543</v>
      </c>
      <c r="N95" s="28"/>
    </row>
    <row r="96" spans="1:14" ht="15">
      <c r="A96" s="28" t="e">
        <f t="shared" si="13"/>
        <v>#REF!</v>
      </c>
      <c r="B96" s="73" t="s">
        <v>146</v>
      </c>
      <c r="C96" s="74" t="s">
        <v>7</v>
      </c>
      <c r="D96" s="75" t="s">
        <v>147</v>
      </c>
      <c r="E96" s="75" t="s">
        <v>101</v>
      </c>
      <c r="F96" s="82">
        <f>F97+F98+F99+F100</f>
        <v>5843800</v>
      </c>
      <c r="G96" s="82">
        <f>G97+G98+G99+G100</f>
        <v>5760931</v>
      </c>
      <c r="H96" s="83">
        <f t="shared" si="11"/>
        <v>98.58193298880865</v>
      </c>
      <c r="I96" s="82">
        <f>I97+I98+I99+I100</f>
        <v>39382</v>
      </c>
      <c r="J96" s="82">
        <f>J97+J98+J99+J100</f>
        <v>37933</v>
      </c>
      <c r="K96" s="83">
        <f>J96/I96*100</f>
        <v>96.32065410593673</v>
      </c>
      <c r="L96" s="82">
        <f t="shared" si="14"/>
        <v>5883182</v>
      </c>
      <c r="M96" s="82">
        <f t="shared" si="15"/>
        <v>5798864</v>
      </c>
      <c r="N96" s="28"/>
    </row>
    <row r="97" spans="1:14" ht="15">
      <c r="A97" s="28" t="e">
        <f t="shared" si="13"/>
        <v>#REF!</v>
      </c>
      <c r="B97" s="29" t="s">
        <v>148</v>
      </c>
      <c r="C97" s="30" t="s">
        <v>149</v>
      </c>
      <c r="D97" s="31" t="s">
        <v>150</v>
      </c>
      <c r="E97" s="31" t="s">
        <v>101</v>
      </c>
      <c r="F97" s="79">
        <v>3201300</v>
      </c>
      <c r="G97" s="79">
        <v>3146617</v>
      </c>
      <c r="H97" s="80">
        <f t="shared" si="11"/>
        <v>98.29185018586199</v>
      </c>
      <c r="I97" s="79">
        <v>10182</v>
      </c>
      <c r="J97" s="79">
        <v>10182</v>
      </c>
      <c r="K97" s="80">
        <f>J97/I97*100</f>
        <v>100</v>
      </c>
      <c r="L97" s="79">
        <f t="shared" si="14"/>
        <v>3211482</v>
      </c>
      <c r="M97" s="79">
        <f t="shared" si="15"/>
        <v>3156799</v>
      </c>
      <c r="N97" s="28"/>
    </row>
    <row r="98" spans="1:14" ht="46.5">
      <c r="A98" s="28" t="e">
        <f t="shared" si="13"/>
        <v>#REF!</v>
      </c>
      <c r="B98" s="29" t="s">
        <v>151</v>
      </c>
      <c r="C98" s="30" t="s">
        <v>152</v>
      </c>
      <c r="D98" s="31" t="s">
        <v>153</v>
      </c>
      <c r="E98" s="31" t="s">
        <v>101</v>
      </c>
      <c r="F98" s="79">
        <v>2037300</v>
      </c>
      <c r="G98" s="79">
        <v>2013072</v>
      </c>
      <c r="H98" s="80">
        <f t="shared" si="11"/>
        <v>98.81077897216905</v>
      </c>
      <c r="I98" s="79">
        <v>29200</v>
      </c>
      <c r="J98" s="79">
        <v>27751</v>
      </c>
      <c r="K98" s="80">
        <f>J98/I98*100</f>
        <v>95.0376712328767</v>
      </c>
      <c r="L98" s="79">
        <f t="shared" si="14"/>
        <v>2066500</v>
      </c>
      <c r="M98" s="79">
        <f t="shared" si="15"/>
        <v>2040823</v>
      </c>
      <c r="N98" s="28"/>
    </row>
    <row r="99" spans="1:14" ht="30.75">
      <c r="A99" s="28" t="e">
        <f>#REF!+1</f>
        <v>#REF!</v>
      </c>
      <c r="B99" s="29" t="s">
        <v>154</v>
      </c>
      <c r="C99" s="30" t="s">
        <v>155</v>
      </c>
      <c r="D99" s="31" t="s">
        <v>156</v>
      </c>
      <c r="E99" s="31" t="s">
        <v>101</v>
      </c>
      <c r="F99" s="79">
        <v>579200</v>
      </c>
      <c r="G99" s="79">
        <v>576683</v>
      </c>
      <c r="H99" s="80">
        <f t="shared" si="11"/>
        <v>99.56543508287294</v>
      </c>
      <c r="I99" s="79"/>
      <c r="J99" s="79"/>
      <c r="K99" s="80"/>
      <c r="L99" s="79">
        <f t="shared" si="14"/>
        <v>579200</v>
      </c>
      <c r="M99" s="79">
        <f t="shared" si="15"/>
        <v>576683</v>
      </c>
      <c r="N99" s="28"/>
    </row>
    <row r="100" spans="1:14" ht="15">
      <c r="A100" s="28" t="e">
        <f t="shared" si="13"/>
        <v>#REF!</v>
      </c>
      <c r="B100" s="29" t="s">
        <v>157</v>
      </c>
      <c r="C100" s="30" t="s">
        <v>155</v>
      </c>
      <c r="D100" s="31" t="s">
        <v>158</v>
      </c>
      <c r="E100" s="31" t="s">
        <v>101</v>
      </c>
      <c r="F100" s="79">
        <v>26000</v>
      </c>
      <c r="G100" s="79">
        <v>24559</v>
      </c>
      <c r="H100" s="80">
        <f t="shared" si="11"/>
        <v>94.45769230769231</v>
      </c>
      <c r="I100" s="79"/>
      <c r="J100" s="79"/>
      <c r="K100" s="80"/>
      <c r="L100" s="79">
        <f t="shared" si="14"/>
        <v>26000</v>
      </c>
      <c r="M100" s="79">
        <f t="shared" si="15"/>
        <v>24559</v>
      </c>
      <c r="N100" s="28"/>
    </row>
    <row r="101" spans="1:14" ht="15">
      <c r="A101" s="28"/>
      <c r="B101" s="73" t="s">
        <v>247</v>
      </c>
      <c r="C101" s="30"/>
      <c r="D101" s="75" t="s">
        <v>248</v>
      </c>
      <c r="E101" s="75" t="s">
        <v>101</v>
      </c>
      <c r="F101" s="82">
        <f>F102</f>
        <v>47000</v>
      </c>
      <c r="G101" s="82">
        <f>G102</f>
        <v>46973</v>
      </c>
      <c r="H101" s="83">
        <f t="shared" si="11"/>
        <v>99.94255319148935</v>
      </c>
      <c r="I101" s="82">
        <f>I102</f>
        <v>0</v>
      </c>
      <c r="J101" s="82">
        <f>J102</f>
        <v>0</v>
      </c>
      <c r="K101" s="83"/>
      <c r="L101" s="82">
        <f>L102</f>
        <v>47000</v>
      </c>
      <c r="M101" s="82">
        <f>M102</f>
        <v>46973</v>
      </c>
      <c r="N101" s="28"/>
    </row>
    <row r="102" spans="1:14" ht="30.75">
      <c r="A102" s="28" t="e">
        <f>#REF!+1</f>
        <v>#REF!</v>
      </c>
      <c r="B102" s="29" t="s">
        <v>159</v>
      </c>
      <c r="C102" s="30" t="s">
        <v>160</v>
      </c>
      <c r="D102" s="31" t="s">
        <v>161</v>
      </c>
      <c r="E102" s="31" t="s">
        <v>101</v>
      </c>
      <c r="F102" s="79">
        <v>47000</v>
      </c>
      <c r="G102" s="79">
        <v>46973</v>
      </c>
      <c r="H102" s="80">
        <f t="shared" si="11"/>
        <v>99.94255319148935</v>
      </c>
      <c r="I102" s="79"/>
      <c r="J102" s="79"/>
      <c r="K102" s="80"/>
      <c r="L102" s="79">
        <f t="shared" si="14"/>
        <v>47000</v>
      </c>
      <c r="M102" s="79">
        <f t="shared" si="15"/>
        <v>46973</v>
      </c>
      <c r="N102" s="28"/>
    </row>
    <row r="103" spans="1:14" ht="15">
      <c r="A103" s="28"/>
      <c r="B103" s="73" t="s">
        <v>237</v>
      </c>
      <c r="C103" s="74"/>
      <c r="D103" s="75" t="s">
        <v>162</v>
      </c>
      <c r="E103" s="75" t="s">
        <v>101</v>
      </c>
      <c r="F103" s="82">
        <f>SUM(F104:F107)</f>
        <v>32700</v>
      </c>
      <c r="G103" s="82">
        <f>SUM(G104:G107)</f>
        <v>30294</v>
      </c>
      <c r="H103" s="83">
        <f t="shared" si="11"/>
        <v>92.64220183486238</v>
      </c>
      <c r="I103" s="82">
        <f>SUM(I104:I107)</f>
        <v>5344137</v>
      </c>
      <c r="J103" s="82">
        <f>SUM(J104:J107)</f>
        <v>1825693</v>
      </c>
      <c r="K103" s="83">
        <f>J103/I103*100</f>
        <v>34.162541117490065</v>
      </c>
      <c r="L103" s="82">
        <f>SUM(L104:L107)</f>
        <v>5376837</v>
      </c>
      <c r="M103" s="82">
        <f>SUM(M104:M107)</f>
        <v>1855987</v>
      </c>
      <c r="N103" s="28"/>
    </row>
    <row r="104" spans="1:14" ht="46.5">
      <c r="A104" s="28" t="e">
        <f>#REF!+1</f>
        <v>#REF!</v>
      </c>
      <c r="B104" s="29" t="s">
        <v>164</v>
      </c>
      <c r="C104" s="30" t="s">
        <v>163</v>
      </c>
      <c r="D104" s="31" t="s">
        <v>165</v>
      </c>
      <c r="E104" s="31" t="s">
        <v>101</v>
      </c>
      <c r="F104" s="79"/>
      <c r="G104" s="79"/>
      <c r="H104" s="80"/>
      <c r="I104" s="79">
        <v>5061137</v>
      </c>
      <c r="J104" s="79">
        <v>1546173</v>
      </c>
      <c r="K104" s="80">
        <f>J104/I104*100</f>
        <v>30.54991398177919</v>
      </c>
      <c r="L104" s="79">
        <f t="shared" si="14"/>
        <v>5061137</v>
      </c>
      <c r="M104" s="79">
        <f t="shared" si="15"/>
        <v>1546173</v>
      </c>
      <c r="N104" s="28"/>
    </row>
    <row r="105" spans="1:14" ht="46.5">
      <c r="A105" s="28"/>
      <c r="B105" s="29" t="s">
        <v>238</v>
      </c>
      <c r="C105" s="30" t="s">
        <v>163</v>
      </c>
      <c r="D105" s="31" t="s">
        <v>239</v>
      </c>
      <c r="E105" s="31" t="s">
        <v>101</v>
      </c>
      <c r="F105" s="79"/>
      <c r="G105" s="79"/>
      <c r="H105" s="80"/>
      <c r="I105" s="79">
        <v>283000</v>
      </c>
      <c r="J105" s="79">
        <v>279520</v>
      </c>
      <c r="K105" s="80">
        <f>J105/I105*100</f>
        <v>98.7703180212014</v>
      </c>
      <c r="L105" s="79">
        <f t="shared" si="14"/>
        <v>283000</v>
      </c>
      <c r="M105" s="79">
        <f t="shared" si="15"/>
        <v>279520</v>
      </c>
      <c r="N105" s="28"/>
    </row>
    <row r="106" spans="1:14" ht="46.5">
      <c r="A106" s="28" t="e">
        <f>#REF!+1</f>
        <v>#REF!</v>
      </c>
      <c r="B106" s="29" t="s">
        <v>166</v>
      </c>
      <c r="C106" s="30" t="s">
        <v>167</v>
      </c>
      <c r="D106" s="31" t="s">
        <v>168</v>
      </c>
      <c r="E106" s="31" t="s">
        <v>101</v>
      </c>
      <c r="F106" s="79">
        <v>20000</v>
      </c>
      <c r="G106" s="79">
        <v>17637</v>
      </c>
      <c r="H106" s="80">
        <f>G106/F106*100</f>
        <v>88.185</v>
      </c>
      <c r="I106" s="79"/>
      <c r="J106" s="79"/>
      <c r="K106" s="80"/>
      <c r="L106" s="79">
        <f t="shared" si="14"/>
        <v>20000</v>
      </c>
      <c r="M106" s="79">
        <f t="shared" si="15"/>
        <v>17637</v>
      </c>
      <c r="N106" s="28"/>
    </row>
    <row r="107" spans="1:14" ht="30.75">
      <c r="A107" s="28" t="e">
        <f>#REF!+1</f>
        <v>#REF!</v>
      </c>
      <c r="B107" s="29" t="s">
        <v>170</v>
      </c>
      <c r="C107" s="30" t="s">
        <v>169</v>
      </c>
      <c r="D107" s="31" t="s">
        <v>171</v>
      </c>
      <c r="E107" s="31" t="s">
        <v>101</v>
      </c>
      <c r="F107" s="79">
        <v>12700</v>
      </c>
      <c r="G107" s="79">
        <v>12657</v>
      </c>
      <c r="H107" s="80">
        <f>G107/F107*100</f>
        <v>99.66141732283464</v>
      </c>
      <c r="I107" s="79"/>
      <c r="J107" s="79"/>
      <c r="K107" s="80"/>
      <c r="L107" s="79">
        <f t="shared" si="14"/>
        <v>12700</v>
      </c>
      <c r="M107" s="79">
        <f t="shared" si="15"/>
        <v>12657</v>
      </c>
      <c r="N107" s="28"/>
    </row>
    <row r="108" spans="1:14" ht="15">
      <c r="A108" s="28" t="e">
        <f>#REF!+1</f>
        <v>#REF!</v>
      </c>
      <c r="B108" s="73" t="s">
        <v>172</v>
      </c>
      <c r="C108" s="74" t="s">
        <v>7</v>
      </c>
      <c r="D108" s="75" t="s">
        <v>173</v>
      </c>
      <c r="E108" s="75" t="s">
        <v>101</v>
      </c>
      <c r="F108" s="82">
        <f>F109+F110+F111</f>
        <v>521000</v>
      </c>
      <c r="G108" s="82">
        <f>G109+G110+G111</f>
        <v>426278</v>
      </c>
      <c r="H108" s="83">
        <f>G108/F108*100</f>
        <v>81.81919385796546</v>
      </c>
      <c r="I108" s="82">
        <f>I109+I110+I111</f>
        <v>0</v>
      </c>
      <c r="J108" s="82">
        <f>J109+J110+J111</f>
        <v>0</v>
      </c>
      <c r="K108" s="83"/>
      <c r="L108" s="82">
        <f t="shared" si="14"/>
        <v>521000</v>
      </c>
      <c r="M108" s="82">
        <f t="shared" si="15"/>
        <v>426278</v>
      </c>
      <c r="N108" s="28"/>
    </row>
    <row r="109" spans="1:14" ht="30.75">
      <c r="A109" s="28" t="e">
        <f>#REF!+1</f>
        <v>#REF!</v>
      </c>
      <c r="B109" s="29" t="s">
        <v>174</v>
      </c>
      <c r="C109" s="30" t="s">
        <v>249</v>
      </c>
      <c r="D109" s="31" t="s">
        <v>175</v>
      </c>
      <c r="E109" s="31" t="s">
        <v>101</v>
      </c>
      <c r="F109" s="79">
        <v>414660</v>
      </c>
      <c r="G109" s="79">
        <v>414244</v>
      </c>
      <c r="H109" s="80">
        <f>G109/F109*100</f>
        <v>99.89967684367916</v>
      </c>
      <c r="I109" s="79"/>
      <c r="J109" s="79"/>
      <c r="K109" s="80"/>
      <c r="L109" s="79">
        <f t="shared" si="14"/>
        <v>414660</v>
      </c>
      <c r="M109" s="79">
        <f t="shared" si="15"/>
        <v>414244</v>
      </c>
      <c r="N109" s="28"/>
    </row>
    <row r="110" spans="1:14" ht="30.75">
      <c r="A110" s="28" t="e">
        <f>#REF!+1</f>
        <v>#REF!</v>
      </c>
      <c r="B110" s="29" t="s">
        <v>176</v>
      </c>
      <c r="C110" s="30" t="s">
        <v>177</v>
      </c>
      <c r="D110" s="31" t="s">
        <v>178</v>
      </c>
      <c r="E110" s="31" t="s">
        <v>101</v>
      </c>
      <c r="F110" s="79">
        <v>13200</v>
      </c>
      <c r="G110" s="79">
        <v>12034</v>
      </c>
      <c r="H110" s="80">
        <f>G110/F110*100</f>
        <v>91.16666666666666</v>
      </c>
      <c r="I110" s="79"/>
      <c r="J110" s="79"/>
      <c r="K110" s="80"/>
      <c r="L110" s="79">
        <f t="shared" si="14"/>
        <v>13200</v>
      </c>
      <c r="M110" s="79">
        <f t="shared" si="15"/>
        <v>12034</v>
      </c>
      <c r="N110" s="28"/>
    </row>
    <row r="111" spans="1:14" ht="15">
      <c r="A111" s="28" t="e">
        <f>#REF!+1</f>
        <v>#REF!</v>
      </c>
      <c r="B111" s="29" t="s">
        <v>179</v>
      </c>
      <c r="C111" s="30" t="s">
        <v>250</v>
      </c>
      <c r="D111" s="31" t="s">
        <v>180</v>
      </c>
      <c r="E111" s="31" t="s">
        <v>101</v>
      </c>
      <c r="F111" s="79">
        <v>93140</v>
      </c>
      <c r="G111" s="79"/>
      <c r="H111" s="80"/>
      <c r="I111" s="79"/>
      <c r="J111" s="79"/>
      <c r="K111" s="80"/>
      <c r="L111" s="79">
        <f t="shared" si="14"/>
        <v>93140</v>
      </c>
      <c r="M111" s="79">
        <f t="shared" si="15"/>
        <v>0</v>
      </c>
      <c r="N111" s="28"/>
    </row>
    <row r="112" spans="1:14" ht="30.75">
      <c r="A112" s="28" t="e">
        <f>A111+1</f>
        <v>#REF!</v>
      </c>
      <c r="B112" s="73" t="s">
        <v>181</v>
      </c>
      <c r="C112" s="74" t="s">
        <v>7</v>
      </c>
      <c r="D112" s="75" t="s">
        <v>182</v>
      </c>
      <c r="E112" s="75" t="s">
        <v>101</v>
      </c>
      <c r="F112" s="82">
        <f>F71+F74+F84+F88+F96+F101+F103+F108</f>
        <v>128812025</v>
      </c>
      <c r="G112" s="82">
        <f>G71+G74+G84+G88+G96+G101+G103+G108</f>
        <v>119115420</v>
      </c>
      <c r="H112" s="83">
        <f>G112/F112*100</f>
        <v>92.47228277018392</v>
      </c>
      <c r="I112" s="82">
        <f>I71+I74+I84+I88+I96+I101+I103+I108</f>
        <v>13443550</v>
      </c>
      <c r="J112" s="82">
        <f>J71+J74+J84+J88+J96+J101+J103+J108</f>
        <v>8191158</v>
      </c>
      <c r="K112" s="83">
        <f aca="true" t="shared" si="16" ref="K112:K128">J112/I112*100</f>
        <v>60.93002220395655</v>
      </c>
      <c r="L112" s="82">
        <f>L71+L74+L84+L88+L96+L101+L103+L108</f>
        <v>142255575</v>
      </c>
      <c r="M112" s="82">
        <f>M71+M74+M84+M88+M96+M101+M103+M108</f>
        <v>127306578</v>
      </c>
      <c r="N112" s="28"/>
    </row>
    <row r="113" spans="1:14" ht="46.5">
      <c r="A113" s="28" t="e">
        <f>A112+1</f>
        <v>#REF!</v>
      </c>
      <c r="B113" s="29" t="s">
        <v>183</v>
      </c>
      <c r="C113" s="30" t="s">
        <v>184</v>
      </c>
      <c r="D113" s="31" t="s">
        <v>185</v>
      </c>
      <c r="E113" s="31" t="s">
        <v>101</v>
      </c>
      <c r="F113" s="79">
        <v>300000</v>
      </c>
      <c r="G113" s="79">
        <v>296036</v>
      </c>
      <c r="H113" s="80">
        <f>G113/F113*100</f>
        <v>98.67866666666667</v>
      </c>
      <c r="I113" s="79"/>
      <c r="J113" s="79"/>
      <c r="K113" s="80"/>
      <c r="L113" s="79">
        <f t="shared" si="14"/>
        <v>300000</v>
      </c>
      <c r="M113" s="79">
        <f t="shared" si="15"/>
        <v>296036</v>
      </c>
      <c r="N113" s="28"/>
    </row>
    <row r="114" spans="1:14" ht="30.75">
      <c r="A114" s="28" t="e">
        <f>A113+1</f>
        <v>#REF!</v>
      </c>
      <c r="B114" s="73" t="s">
        <v>186</v>
      </c>
      <c r="C114" s="74" t="s">
        <v>7</v>
      </c>
      <c r="D114" s="75" t="s">
        <v>187</v>
      </c>
      <c r="E114" s="75" t="s">
        <v>101</v>
      </c>
      <c r="F114" s="82">
        <f>F112+F113</f>
        <v>129112025</v>
      </c>
      <c r="G114" s="82">
        <f>G112+G113</f>
        <v>119411456</v>
      </c>
      <c r="H114" s="83">
        <f>G114/F114*100</f>
        <v>92.48670369781591</v>
      </c>
      <c r="I114" s="82">
        <f>I112+I113</f>
        <v>13443550</v>
      </c>
      <c r="J114" s="82">
        <f>J112+J113</f>
        <v>8191158</v>
      </c>
      <c r="K114" s="83">
        <f t="shared" si="16"/>
        <v>60.93002220395655</v>
      </c>
      <c r="L114" s="82">
        <f t="shared" si="14"/>
        <v>142555575</v>
      </c>
      <c r="M114" s="82">
        <f aca="true" t="shared" si="17" ref="M114:M128">G114+J114</f>
        <v>127602614</v>
      </c>
      <c r="N114" s="28"/>
    </row>
    <row r="115" spans="1:14" ht="15">
      <c r="A115" s="28"/>
      <c r="B115" s="29"/>
      <c r="C115" s="30"/>
      <c r="D115" s="31"/>
      <c r="E115" s="31"/>
      <c r="F115" s="79"/>
      <c r="G115" s="79"/>
      <c r="H115" s="80"/>
      <c r="I115" s="79"/>
      <c r="J115" s="79"/>
      <c r="K115" s="80"/>
      <c r="L115" s="79"/>
      <c r="M115" s="79"/>
      <c r="N115" s="28"/>
    </row>
    <row r="116" spans="1:14" ht="15">
      <c r="A116" s="28" t="e">
        <f>A114+1</f>
        <v>#REF!</v>
      </c>
      <c r="B116" s="73" t="s">
        <v>251</v>
      </c>
      <c r="C116" s="74" t="s">
        <v>7</v>
      </c>
      <c r="D116" s="75" t="s">
        <v>252</v>
      </c>
      <c r="E116" s="75" t="s">
        <v>101</v>
      </c>
      <c r="F116" s="82">
        <f>SUM(F117:F122)</f>
        <v>16460000</v>
      </c>
      <c r="G116" s="82">
        <f>SUM(G117:G122)</f>
        <v>16237561</v>
      </c>
      <c r="H116" s="83">
        <f>G116/F116*100</f>
        <v>98.64860874848117</v>
      </c>
      <c r="I116" s="82">
        <f>SUM(I117:I122)</f>
        <v>3614400</v>
      </c>
      <c r="J116" s="82">
        <f>SUM(J117:J122)</f>
        <v>3552719</v>
      </c>
      <c r="K116" s="83">
        <f t="shared" si="16"/>
        <v>98.2934650287738</v>
      </c>
      <c r="L116" s="82">
        <f>SUM(L117:L122)</f>
        <v>20074400</v>
      </c>
      <c r="M116" s="82">
        <f>SUM(M117:M122)</f>
        <v>19790280</v>
      </c>
      <c r="N116" s="28"/>
    </row>
    <row r="117" spans="1:14" ht="15">
      <c r="A117" s="28" t="e">
        <f>#REF!+1</f>
        <v>#REF!</v>
      </c>
      <c r="B117" s="29" t="s">
        <v>80</v>
      </c>
      <c r="C117" s="30" t="s">
        <v>184</v>
      </c>
      <c r="D117" s="31" t="s">
        <v>188</v>
      </c>
      <c r="E117" s="31" t="s">
        <v>101</v>
      </c>
      <c r="F117" s="79">
        <v>13764900</v>
      </c>
      <c r="G117" s="79">
        <v>13764900</v>
      </c>
      <c r="H117" s="80">
        <f>G117/F117*100</f>
        <v>100</v>
      </c>
      <c r="I117" s="79"/>
      <c r="J117" s="79"/>
      <c r="K117" s="80"/>
      <c r="L117" s="79">
        <f t="shared" si="14"/>
        <v>13764900</v>
      </c>
      <c r="M117" s="79">
        <f t="shared" si="17"/>
        <v>13764900</v>
      </c>
      <c r="N117" s="28"/>
    </row>
    <row r="118" spans="1:14" ht="62.25">
      <c r="A118" s="28" t="e">
        <f>#REF!+1</f>
        <v>#REF!</v>
      </c>
      <c r="B118" s="29" t="s">
        <v>91</v>
      </c>
      <c r="C118" s="30" t="s">
        <v>184</v>
      </c>
      <c r="D118" s="31" t="s">
        <v>189</v>
      </c>
      <c r="E118" s="31" t="s">
        <v>101</v>
      </c>
      <c r="F118" s="79">
        <v>1180000</v>
      </c>
      <c r="G118" s="79">
        <v>1180000</v>
      </c>
      <c r="H118" s="80">
        <f>G118/F118*100</f>
        <v>100</v>
      </c>
      <c r="I118" s="79"/>
      <c r="J118" s="79"/>
      <c r="K118" s="80"/>
      <c r="L118" s="79">
        <f t="shared" si="14"/>
        <v>1180000</v>
      </c>
      <c r="M118" s="79">
        <f t="shared" si="17"/>
        <v>1180000</v>
      </c>
      <c r="N118" s="28"/>
    </row>
    <row r="119" spans="1:14" ht="62.25">
      <c r="A119" s="28"/>
      <c r="B119" s="88" t="s">
        <v>273</v>
      </c>
      <c r="C119" s="30" t="s">
        <v>184</v>
      </c>
      <c r="D119" s="31" t="s">
        <v>274</v>
      </c>
      <c r="E119" s="31" t="s">
        <v>101</v>
      </c>
      <c r="F119" s="79">
        <v>1515100</v>
      </c>
      <c r="G119" s="79">
        <v>1292661</v>
      </c>
      <c r="H119" s="80">
        <f>G119/F119*100</f>
        <v>85.31852682991222</v>
      </c>
      <c r="I119" s="79"/>
      <c r="J119" s="79"/>
      <c r="K119" s="80"/>
      <c r="L119" s="79">
        <f t="shared" si="14"/>
        <v>1515100</v>
      </c>
      <c r="M119" s="79">
        <f t="shared" si="17"/>
        <v>1292661</v>
      </c>
      <c r="N119" s="28"/>
    </row>
    <row r="120" spans="1:14" ht="78">
      <c r="A120" s="28" t="e">
        <f>#REF!+1</f>
        <v>#REF!</v>
      </c>
      <c r="B120" s="29" t="s">
        <v>92</v>
      </c>
      <c r="C120" s="30" t="s">
        <v>184</v>
      </c>
      <c r="D120" s="31" t="s">
        <v>190</v>
      </c>
      <c r="E120" s="31" t="s">
        <v>101</v>
      </c>
      <c r="F120" s="79"/>
      <c r="G120" s="79"/>
      <c r="H120" s="80"/>
      <c r="I120" s="79">
        <v>35000</v>
      </c>
      <c r="J120" s="79">
        <v>34531</v>
      </c>
      <c r="K120" s="80">
        <f t="shared" si="16"/>
        <v>98.66</v>
      </c>
      <c r="L120" s="79">
        <f t="shared" si="14"/>
        <v>35000</v>
      </c>
      <c r="M120" s="79">
        <f t="shared" si="17"/>
        <v>34531</v>
      </c>
      <c r="N120" s="28"/>
    </row>
    <row r="121" spans="1:14" ht="30.75">
      <c r="A121" s="28" t="e">
        <f>#REF!+1</f>
        <v>#REF!</v>
      </c>
      <c r="B121" s="29" t="s">
        <v>93</v>
      </c>
      <c r="C121" s="30" t="s">
        <v>184</v>
      </c>
      <c r="D121" s="31" t="s">
        <v>191</v>
      </c>
      <c r="E121" s="31" t="s">
        <v>101</v>
      </c>
      <c r="F121" s="79"/>
      <c r="G121" s="79"/>
      <c r="H121" s="80"/>
      <c r="I121" s="79">
        <v>2957000</v>
      </c>
      <c r="J121" s="79">
        <v>2932536</v>
      </c>
      <c r="K121" s="80">
        <f t="shared" si="16"/>
        <v>99.17267500845452</v>
      </c>
      <c r="L121" s="79">
        <f t="shared" si="14"/>
        <v>2957000</v>
      </c>
      <c r="M121" s="79">
        <f t="shared" si="17"/>
        <v>2932536</v>
      </c>
      <c r="N121" s="28"/>
    </row>
    <row r="122" spans="1:14" ht="15">
      <c r="A122" s="28" t="e">
        <f aca="true" t="shared" si="18" ref="A122:A130">A121+1</f>
        <v>#REF!</v>
      </c>
      <c r="B122" s="29" t="s">
        <v>95</v>
      </c>
      <c r="C122" s="30" t="s">
        <v>184</v>
      </c>
      <c r="D122" s="31" t="s">
        <v>192</v>
      </c>
      <c r="E122" s="31" t="s">
        <v>101</v>
      </c>
      <c r="F122" s="79"/>
      <c r="G122" s="79"/>
      <c r="H122" s="80"/>
      <c r="I122" s="79">
        <v>622400</v>
      </c>
      <c r="J122" s="79">
        <v>585652</v>
      </c>
      <c r="K122" s="80">
        <f t="shared" si="16"/>
        <v>94.09575835475579</v>
      </c>
      <c r="L122" s="79">
        <f t="shared" si="14"/>
        <v>622400</v>
      </c>
      <c r="M122" s="79">
        <f t="shared" si="17"/>
        <v>585652</v>
      </c>
      <c r="N122" s="28"/>
    </row>
    <row r="123" spans="1:14" ht="17.25">
      <c r="A123" s="28" t="e">
        <f t="shared" si="18"/>
        <v>#REF!</v>
      </c>
      <c r="B123" s="76" t="s">
        <v>97</v>
      </c>
      <c r="C123" s="77" t="s">
        <v>7</v>
      </c>
      <c r="D123" s="78" t="s">
        <v>193</v>
      </c>
      <c r="E123" s="78" t="s">
        <v>101</v>
      </c>
      <c r="F123" s="82">
        <f>F114+F116</f>
        <v>145572025</v>
      </c>
      <c r="G123" s="82">
        <f>G114+G116</f>
        <v>135649017</v>
      </c>
      <c r="H123" s="83">
        <f>G123/F123*100</f>
        <v>93.18343754577846</v>
      </c>
      <c r="I123" s="82">
        <f>I114+I116</f>
        <v>17057950</v>
      </c>
      <c r="J123" s="82">
        <f>J114+J116</f>
        <v>11743877</v>
      </c>
      <c r="K123" s="83">
        <f t="shared" si="16"/>
        <v>68.84694233480576</v>
      </c>
      <c r="L123" s="82">
        <f>L114+L116</f>
        <v>162629975</v>
      </c>
      <c r="M123" s="82">
        <f>M114+M116</f>
        <v>147392894</v>
      </c>
      <c r="N123" s="28"/>
    </row>
    <row r="124" spans="1:14" ht="15">
      <c r="A124" s="28" t="e">
        <f t="shared" si="18"/>
        <v>#REF!</v>
      </c>
      <c r="B124" s="29" t="s">
        <v>172</v>
      </c>
      <c r="C124" s="30" t="s">
        <v>7</v>
      </c>
      <c r="D124" s="31" t="s">
        <v>173</v>
      </c>
      <c r="E124" s="31" t="s">
        <v>7</v>
      </c>
      <c r="F124" s="79">
        <f>F125</f>
        <v>55000</v>
      </c>
      <c r="G124" s="79">
        <f>G125</f>
        <v>55000</v>
      </c>
      <c r="H124" s="80">
        <f>G124/F124*100</f>
        <v>100</v>
      </c>
      <c r="I124" s="79">
        <f>I125</f>
        <v>0</v>
      </c>
      <c r="J124" s="79">
        <f>J125</f>
        <v>-11877</v>
      </c>
      <c r="K124" s="80"/>
      <c r="L124" s="79">
        <f t="shared" si="14"/>
        <v>55000</v>
      </c>
      <c r="M124" s="79">
        <f t="shared" si="17"/>
        <v>43123</v>
      </c>
      <c r="N124" s="28"/>
    </row>
    <row r="125" spans="1:14" ht="15">
      <c r="A125" s="28" t="e">
        <f t="shared" si="18"/>
        <v>#REF!</v>
      </c>
      <c r="B125" s="29" t="s">
        <v>194</v>
      </c>
      <c r="C125" s="30" t="s">
        <v>7</v>
      </c>
      <c r="D125" s="31" t="s">
        <v>195</v>
      </c>
      <c r="E125" s="31" t="s">
        <v>7</v>
      </c>
      <c r="F125" s="79">
        <f>F126</f>
        <v>55000</v>
      </c>
      <c r="G125" s="79">
        <f>G126</f>
        <v>55000</v>
      </c>
      <c r="H125" s="80">
        <f>G125/F125*100</f>
        <v>100</v>
      </c>
      <c r="I125" s="79">
        <f>I126</f>
        <v>0</v>
      </c>
      <c r="J125" s="79">
        <f>J126</f>
        <v>-11877</v>
      </c>
      <c r="K125" s="80"/>
      <c r="L125" s="79">
        <f t="shared" si="14"/>
        <v>55000</v>
      </c>
      <c r="M125" s="79">
        <f t="shared" si="17"/>
        <v>43123</v>
      </c>
      <c r="N125" s="28"/>
    </row>
    <row r="126" spans="1:14" ht="30.75">
      <c r="A126" s="28" t="e">
        <f t="shared" si="18"/>
        <v>#REF!</v>
      </c>
      <c r="B126" s="29" t="s">
        <v>196</v>
      </c>
      <c r="C126" s="30" t="s">
        <v>7</v>
      </c>
      <c r="D126" s="31" t="s">
        <v>197</v>
      </c>
      <c r="E126" s="31" t="s">
        <v>7</v>
      </c>
      <c r="F126" s="79">
        <f>SUM(F127:F128)</f>
        <v>55000</v>
      </c>
      <c r="G126" s="79">
        <f>SUM(G127:G128)</f>
        <v>55000</v>
      </c>
      <c r="H126" s="80">
        <f>G126/F126*100</f>
        <v>100</v>
      </c>
      <c r="I126" s="79">
        <f>SUM(I127:I128)</f>
        <v>0</v>
      </c>
      <c r="J126" s="79">
        <f>SUM(J127:J128)</f>
        <v>-11877</v>
      </c>
      <c r="K126" s="80"/>
      <c r="L126" s="79">
        <f t="shared" si="14"/>
        <v>55000</v>
      </c>
      <c r="M126" s="79">
        <f t="shared" si="17"/>
        <v>43123</v>
      </c>
      <c r="N126" s="28"/>
    </row>
    <row r="127" spans="1:14" ht="30.75">
      <c r="A127" s="28" t="e">
        <f t="shared" si="18"/>
        <v>#REF!</v>
      </c>
      <c r="B127" s="29" t="s">
        <v>253</v>
      </c>
      <c r="C127" s="30" t="s">
        <v>132</v>
      </c>
      <c r="D127" s="31" t="s">
        <v>198</v>
      </c>
      <c r="E127" s="31" t="s">
        <v>7</v>
      </c>
      <c r="F127" s="79">
        <v>55000</v>
      </c>
      <c r="G127" s="79">
        <v>55000</v>
      </c>
      <c r="H127" s="80">
        <f>G127/F127*100</f>
        <v>100</v>
      </c>
      <c r="I127" s="79">
        <v>140000</v>
      </c>
      <c r="J127" s="79">
        <v>140000</v>
      </c>
      <c r="K127" s="80">
        <f t="shared" si="16"/>
        <v>100</v>
      </c>
      <c r="L127" s="79">
        <f t="shared" si="14"/>
        <v>195000</v>
      </c>
      <c r="M127" s="79">
        <f t="shared" si="17"/>
        <v>195000</v>
      </c>
      <c r="N127" s="28"/>
    </row>
    <row r="128" spans="1:14" ht="30.75">
      <c r="A128" s="28" t="e">
        <f t="shared" si="18"/>
        <v>#REF!</v>
      </c>
      <c r="B128" s="29" t="s">
        <v>254</v>
      </c>
      <c r="C128" s="30" t="s">
        <v>132</v>
      </c>
      <c r="D128" s="31" t="s">
        <v>199</v>
      </c>
      <c r="E128" s="31" t="s">
        <v>7</v>
      </c>
      <c r="F128" s="79"/>
      <c r="G128" s="79"/>
      <c r="H128" s="80"/>
      <c r="I128" s="79">
        <v>-140000</v>
      </c>
      <c r="J128" s="79">
        <v>-151877</v>
      </c>
      <c r="K128" s="80">
        <f t="shared" si="16"/>
        <v>108.48357142857144</v>
      </c>
      <c r="L128" s="79">
        <f t="shared" si="14"/>
        <v>-140000</v>
      </c>
      <c r="M128" s="79">
        <f t="shared" si="17"/>
        <v>-151877</v>
      </c>
      <c r="N128" s="28"/>
    </row>
    <row r="129" spans="1:14" ht="15">
      <c r="A129" s="28" t="e">
        <f t="shared" si="18"/>
        <v>#REF!</v>
      </c>
      <c r="B129" s="29" t="s">
        <v>97</v>
      </c>
      <c r="C129" s="30" t="s">
        <v>7</v>
      </c>
      <c r="D129" s="31" t="s">
        <v>182</v>
      </c>
      <c r="E129" s="31" t="s">
        <v>7</v>
      </c>
      <c r="F129" s="79">
        <f>F124</f>
        <v>55000</v>
      </c>
      <c r="G129" s="79">
        <f>G124</f>
        <v>55000</v>
      </c>
      <c r="H129" s="80">
        <f>G129/F129*100</f>
        <v>100</v>
      </c>
      <c r="I129" s="84">
        <f>I124</f>
        <v>0</v>
      </c>
      <c r="J129" s="79">
        <f>J124</f>
        <v>-11877</v>
      </c>
      <c r="K129" s="85"/>
      <c r="L129" s="79">
        <f>F129+I129</f>
        <v>55000</v>
      </c>
      <c r="M129" s="79">
        <f>G129+J129</f>
        <v>43123</v>
      </c>
      <c r="N129" s="28"/>
    </row>
    <row r="130" spans="1:14" ht="15">
      <c r="A130" s="28" t="e">
        <f t="shared" si="18"/>
        <v>#REF!</v>
      </c>
      <c r="B130" s="29" t="s">
        <v>200</v>
      </c>
      <c r="C130" s="30" t="s">
        <v>7</v>
      </c>
      <c r="D130" s="31" t="s">
        <v>7</v>
      </c>
      <c r="E130" s="31" t="s">
        <v>201</v>
      </c>
      <c r="F130" s="79">
        <f>F138</f>
        <v>-9288392</v>
      </c>
      <c r="G130" s="79">
        <f>G138</f>
        <v>-18182912</v>
      </c>
      <c r="H130" s="79"/>
      <c r="I130" s="79">
        <f>I134+I138</f>
        <v>12977746</v>
      </c>
      <c r="J130" s="79">
        <f>J134+J138</f>
        <v>7572945</v>
      </c>
      <c r="K130" s="79"/>
      <c r="L130" s="79">
        <f>F130+I130</f>
        <v>3689354</v>
      </c>
      <c r="M130" s="79">
        <f>G130+J130</f>
        <v>-10609967</v>
      </c>
      <c r="N130" s="28"/>
    </row>
    <row r="131" spans="1:14" ht="15">
      <c r="A131" s="28" t="e">
        <f>#REF!+1</f>
        <v>#REF!</v>
      </c>
      <c r="B131" s="29" t="s">
        <v>202</v>
      </c>
      <c r="C131" s="30" t="s">
        <v>7</v>
      </c>
      <c r="D131" s="31" t="s">
        <v>7</v>
      </c>
      <c r="E131" s="31" t="s">
        <v>203</v>
      </c>
      <c r="F131" s="79"/>
      <c r="G131" s="79"/>
      <c r="H131" s="79"/>
      <c r="I131" s="79"/>
      <c r="J131" s="79"/>
      <c r="K131" s="79"/>
      <c r="L131" s="79"/>
      <c r="M131" s="79"/>
      <c r="N131" s="28"/>
    </row>
    <row r="132" spans="1:14" ht="15">
      <c r="A132" s="28" t="e">
        <f>#REF!+1</f>
        <v>#REF!</v>
      </c>
      <c r="B132" s="29" t="s">
        <v>204</v>
      </c>
      <c r="C132" s="30" t="s">
        <v>7</v>
      </c>
      <c r="D132" s="31" t="s">
        <v>7</v>
      </c>
      <c r="E132" s="31" t="s">
        <v>205</v>
      </c>
      <c r="F132" s="79">
        <v>5342435</v>
      </c>
      <c r="G132" s="79"/>
      <c r="H132" s="79"/>
      <c r="I132" s="79"/>
      <c r="J132" s="79"/>
      <c r="K132" s="79"/>
      <c r="L132" s="79">
        <f>F132+I132</f>
        <v>5342435</v>
      </c>
      <c r="M132" s="79"/>
      <c r="N132" s="28"/>
    </row>
    <row r="133" spans="1:14" ht="15">
      <c r="A133" s="28" t="e">
        <f>A132+1</f>
        <v>#REF!</v>
      </c>
      <c r="B133" s="29" t="s">
        <v>206</v>
      </c>
      <c r="C133" s="30" t="s">
        <v>7</v>
      </c>
      <c r="D133" s="31" t="s">
        <v>7</v>
      </c>
      <c r="E133" s="31" t="s">
        <v>207</v>
      </c>
      <c r="F133" s="79">
        <v>-5342435</v>
      </c>
      <c r="G133" s="79"/>
      <c r="H133" s="79"/>
      <c r="I133" s="79"/>
      <c r="J133" s="79"/>
      <c r="K133" s="79"/>
      <c r="L133" s="79">
        <f>F133+I133</f>
        <v>-5342435</v>
      </c>
      <c r="M133" s="79"/>
      <c r="N133" s="28"/>
    </row>
    <row r="134" spans="1:14" ht="30.75">
      <c r="A134" s="28" t="e">
        <f>A133+1</f>
        <v>#REF!</v>
      </c>
      <c r="B134" s="29" t="s">
        <v>230</v>
      </c>
      <c r="C134" s="30" t="s">
        <v>7</v>
      </c>
      <c r="D134" s="31" t="s">
        <v>7</v>
      </c>
      <c r="E134" s="31" t="s">
        <v>208</v>
      </c>
      <c r="F134" s="79"/>
      <c r="G134" s="79"/>
      <c r="H134" s="79"/>
      <c r="I134" s="79">
        <f>I135-I136</f>
        <v>145109</v>
      </c>
      <c r="J134" s="79">
        <f>J135-J136+J137</f>
        <v>-35915</v>
      </c>
      <c r="K134" s="79"/>
      <c r="L134" s="79">
        <f>L135-L136</f>
        <v>145109</v>
      </c>
      <c r="M134" s="79">
        <f>M135-M136+M137</f>
        <v>-35915</v>
      </c>
      <c r="N134" s="28"/>
    </row>
    <row r="135" spans="1:14" ht="15">
      <c r="A135" s="28" t="e">
        <f>#REF!+1</f>
        <v>#REF!</v>
      </c>
      <c r="B135" s="29" t="s">
        <v>209</v>
      </c>
      <c r="C135" s="30" t="s">
        <v>7</v>
      </c>
      <c r="D135" s="31" t="s">
        <v>7</v>
      </c>
      <c r="E135" s="31" t="s">
        <v>210</v>
      </c>
      <c r="F135" s="79"/>
      <c r="G135" s="79"/>
      <c r="H135" s="79"/>
      <c r="I135" s="79">
        <v>184811</v>
      </c>
      <c r="J135" s="79">
        <v>184811</v>
      </c>
      <c r="K135" s="79"/>
      <c r="L135" s="79">
        <f>F135+I135</f>
        <v>184811</v>
      </c>
      <c r="M135" s="79">
        <f>G135+J135</f>
        <v>184811</v>
      </c>
      <c r="N135" s="28"/>
    </row>
    <row r="136" spans="1:14" ht="15">
      <c r="A136" s="28" t="e">
        <f>A135+1</f>
        <v>#REF!</v>
      </c>
      <c r="B136" s="29" t="s">
        <v>211</v>
      </c>
      <c r="C136" s="30" t="s">
        <v>7</v>
      </c>
      <c r="D136" s="31" t="s">
        <v>7</v>
      </c>
      <c r="E136" s="31" t="s">
        <v>212</v>
      </c>
      <c r="F136" s="79"/>
      <c r="G136" s="79"/>
      <c r="H136" s="79"/>
      <c r="I136" s="79">
        <v>39702</v>
      </c>
      <c r="J136" s="79">
        <v>220726</v>
      </c>
      <c r="K136" s="79"/>
      <c r="L136" s="79">
        <f>F136+I136</f>
        <v>39702</v>
      </c>
      <c r="M136" s="79">
        <f>G136+J136</f>
        <v>220726</v>
      </c>
      <c r="N136" s="28"/>
    </row>
    <row r="137" spans="1:14" ht="15">
      <c r="A137" s="28"/>
      <c r="B137" s="29" t="s">
        <v>233</v>
      </c>
      <c r="C137" s="30"/>
      <c r="D137" s="31"/>
      <c r="E137" s="31" t="s">
        <v>262</v>
      </c>
      <c r="F137" s="79"/>
      <c r="G137" s="79"/>
      <c r="H137" s="79"/>
      <c r="I137" s="79"/>
      <c r="J137" s="79"/>
      <c r="K137" s="79"/>
      <c r="L137" s="79">
        <f aca="true" t="shared" si="19" ref="L137:L147">F137+I137</f>
        <v>0</v>
      </c>
      <c r="M137" s="79">
        <f>G137+J137</f>
        <v>0</v>
      </c>
      <c r="N137" s="28"/>
    </row>
    <row r="138" spans="1:14" ht="30.75">
      <c r="A138" s="28" t="e">
        <f>A136+1</f>
        <v>#REF!</v>
      </c>
      <c r="B138" s="29" t="s">
        <v>231</v>
      </c>
      <c r="C138" s="30" t="s">
        <v>7</v>
      </c>
      <c r="D138" s="31" t="s">
        <v>7</v>
      </c>
      <c r="E138" s="31" t="s">
        <v>213</v>
      </c>
      <c r="F138" s="79">
        <f>F139-F140+F142+F141</f>
        <v>-9288392</v>
      </c>
      <c r="G138" s="79">
        <f>G139-G140+G142+G141</f>
        <v>-18182912</v>
      </c>
      <c r="H138" s="79"/>
      <c r="I138" s="79">
        <f>I139-I140+I142+I141</f>
        <v>12832637</v>
      </c>
      <c r="J138" s="79">
        <f>J139-J140+J142+J141</f>
        <v>7608860</v>
      </c>
      <c r="K138" s="79"/>
      <c r="L138" s="79">
        <f t="shared" si="19"/>
        <v>3544245</v>
      </c>
      <c r="M138" s="79">
        <f aca="true" t="shared" si="20" ref="M138:M147">G138+J138</f>
        <v>-10574052</v>
      </c>
      <c r="N138" s="28"/>
    </row>
    <row r="139" spans="1:14" ht="15">
      <c r="A139" s="28" t="e">
        <f>#REF!+1</f>
        <v>#REF!</v>
      </c>
      <c r="B139" s="29" t="s">
        <v>209</v>
      </c>
      <c r="C139" s="30" t="s">
        <v>7</v>
      </c>
      <c r="D139" s="31" t="s">
        <v>7</v>
      </c>
      <c r="E139" s="31" t="s">
        <v>214</v>
      </c>
      <c r="F139" s="79">
        <v>3773118</v>
      </c>
      <c r="G139" s="79">
        <v>3773118</v>
      </c>
      <c r="H139" s="79"/>
      <c r="I139" s="79">
        <v>74138</v>
      </c>
      <c r="J139" s="79">
        <v>74138</v>
      </c>
      <c r="K139" s="79"/>
      <c r="L139" s="79">
        <f t="shared" si="19"/>
        <v>3847256</v>
      </c>
      <c r="M139" s="79">
        <f t="shared" si="20"/>
        <v>3847256</v>
      </c>
      <c r="N139" s="28"/>
    </row>
    <row r="140" spans="1:14" ht="15">
      <c r="A140" s="28" t="e">
        <f>A139+1</f>
        <v>#REF!</v>
      </c>
      <c r="B140" s="29" t="s">
        <v>211</v>
      </c>
      <c r="C140" s="30" t="s">
        <v>7</v>
      </c>
      <c r="D140" s="31" t="s">
        <v>7</v>
      </c>
      <c r="E140" s="31" t="s">
        <v>215</v>
      </c>
      <c r="F140" s="79">
        <v>263873</v>
      </c>
      <c r="G140" s="79">
        <v>14362083</v>
      </c>
      <c r="H140" s="79"/>
      <c r="I140" s="79">
        <v>39138</v>
      </c>
      <c r="J140" s="79">
        <v>51484</v>
      </c>
      <c r="K140" s="79"/>
      <c r="L140" s="79">
        <f t="shared" si="19"/>
        <v>303011</v>
      </c>
      <c r="M140" s="79">
        <f t="shared" si="20"/>
        <v>14413567</v>
      </c>
      <c r="N140" s="28"/>
    </row>
    <row r="141" spans="1:14" ht="15">
      <c r="A141" s="28"/>
      <c r="B141" s="29" t="s">
        <v>233</v>
      </c>
      <c r="C141" s="30"/>
      <c r="D141" s="31"/>
      <c r="E141" s="31" t="s">
        <v>216</v>
      </c>
      <c r="F141" s="79"/>
      <c r="G141" s="79">
        <v>-7741</v>
      </c>
      <c r="H141" s="79"/>
      <c r="I141" s="79"/>
      <c r="J141" s="79"/>
      <c r="K141" s="79"/>
      <c r="L141" s="79">
        <f t="shared" si="19"/>
        <v>0</v>
      </c>
      <c r="M141" s="79">
        <f t="shared" si="20"/>
        <v>-7741</v>
      </c>
      <c r="N141" s="28"/>
    </row>
    <row r="142" spans="1:14" ht="46.5">
      <c r="A142" s="28" t="e">
        <f>#REF!+1</f>
        <v>#REF!</v>
      </c>
      <c r="B142" s="29" t="s">
        <v>217</v>
      </c>
      <c r="C142" s="30" t="s">
        <v>7</v>
      </c>
      <c r="D142" s="31" t="s">
        <v>7</v>
      </c>
      <c r="E142" s="31" t="s">
        <v>218</v>
      </c>
      <c r="F142" s="79">
        <v>-12797637</v>
      </c>
      <c r="G142" s="79">
        <v>-7586206</v>
      </c>
      <c r="H142" s="79"/>
      <c r="I142" s="79">
        <v>12797637</v>
      </c>
      <c r="J142" s="79">
        <v>7586206</v>
      </c>
      <c r="K142" s="79"/>
      <c r="L142" s="79">
        <f t="shared" si="19"/>
        <v>0</v>
      </c>
      <c r="M142" s="79">
        <f t="shared" si="20"/>
        <v>0</v>
      </c>
      <c r="N142" s="28"/>
    </row>
    <row r="143" spans="1:14" ht="15">
      <c r="A143" s="28" t="e">
        <f>#REF!+1</f>
        <v>#REF!</v>
      </c>
      <c r="B143" s="29" t="s">
        <v>232</v>
      </c>
      <c r="C143" s="30" t="s">
        <v>7</v>
      </c>
      <c r="D143" s="31" t="s">
        <v>7</v>
      </c>
      <c r="E143" s="31" t="s">
        <v>219</v>
      </c>
      <c r="F143" s="79">
        <f>F144-F145+F147+F146</f>
        <v>-9288392</v>
      </c>
      <c r="G143" s="79">
        <f>G144-G145+G147+G146</f>
        <v>-18182912</v>
      </c>
      <c r="H143" s="79"/>
      <c r="I143" s="79">
        <f>I144-I145+I147+I146</f>
        <v>12977746</v>
      </c>
      <c r="J143" s="79">
        <f>J144-J145+J147+J146</f>
        <v>7572945</v>
      </c>
      <c r="K143" s="79"/>
      <c r="L143" s="79">
        <f t="shared" si="19"/>
        <v>3689354</v>
      </c>
      <c r="M143" s="79">
        <f t="shared" si="20"/>
        <v>-10609967</v>
      </c>
      <c r="N143" s="28"/>
    </row>
    <row r="144" spans="1:14" ht="15">
      <c r="A144" s="28" t="e">
        <f>A143+1</f>
        <v>#REF!</v>
      </c>
      <c r="B144" s="29" t="s">
        <v>209</v>
      </c>
      <c r="C144" s="30" t="s">
        <v>7</v>
      </c>
      <c r="D144" s="31" t="s">
        <v>7</v>
      </c>
      <c r="E144" s="31" t="s">
        <v>220</v>
      </c>
      <c r="F144" s="79">
        <v>3773118</v>
      </c>
      <c r="G144" s="79">
        <v>3773118</v>
      </c>
      <c r="H144" s="79"/>
      <c r="I144" s="79">
        <v>258949</v>
      </c>
      <c r="J144" s="79">
        <v>258949</v>
      </c>
      <c r="K144" s="79"/>
      <c r="L144" s="79">
        <f t="shared" si="19"/>
        <v>4032067</v>
      </c>
      <c r="M144" s="79">
        <f t="shared" si="20"/>
        <v>4032067</v>
      </c>
      <c r="N144" s="28"/>
    </row>
    <row r="145" spans="1:14" ht="15">
      <c r="A145" s="28" t="e">
        <f>A144+1</f>
        <v>#REF!</v>
      </c>
      <c r="B145" s="29" t="s">
        <v>211</v>
      </c>
      <c r="C145" s="30" t="s">
        <v>7</v>
      </c>
      <c r="D145" s="31" t="s">
        <v>7</v>
      </c>
      <c r="E145" s="31" t="s">
        <v>221</v>
      </c>
      <c r="F145" s="79">
        <v>263873</v>
      </c>
      <c r="G145" s="79">
        <v>14362083</v>
      </c>
      <c r="H145" s="79"/>
      <c r="I145" s="79">
        <v>78840</v>
      </c>
      <c r="J145" s="79">
        <v>272210</v>
      </c>
      <c r="K145" s="79"/>
      <c r="L145" s="79">
        <f t="shared" si="19"/>
        <v>342713</v>
      </c>
      <c r="M145" s="79">
        <f t="shared" si="20"/>
        <v>14634293</v>
      </c>
      <c r="N145" s="28"/>
    </row>
    <row r="146" spans="1:14" ht="15">
      <c r="A146" s="28"/>
      <c r="B146" s="29" t="s">
        <v>233</v>
      </c>
      <c r="C146" s="30"/>
      <c r="D146" s="31"/>
      <c r="E146" s="31" t="s">
        <v>222</v>
      </c>
      <c r="F146" s="79"/>
      <c r="G146" s="79">
        <v>-7741</v>
      </c>
      <c r="H146" s="79"/>
      <c r="I146" s="84"/>
      <c r="J146" s="84"/>
      <c r="K146" s="79"/>
      <c r="L146" s="79">
        <f t="shared" si="19"/>
        <v>0</v>
      </c>
      <c r="M146" s="79">
        <f t="shared" si="20"/>
        <v>-7741</v>
      </c>
      <c r="N146" s="28"/>
    </row>
    <row r="147" spans="1:14" ht="46.5">
      <c r="A147" s="28" t="e">
        <f>#REF!+1</f>
        <v>#REF!</v>
      </c>
      <c r="B147" s="29" t="s">
        <v>217</v>
      </c>
      <c r="C147" s="30" t="s">
        <v>7</v>
      </c>
      <c r="D147" s="31" t="s">
        <v>7</v>
      </c>
      <c r="E147" s="31" t="s">
        <v>223</v>
      </c>
      <c r="F147" s="79">
        <v>-12797637</v>
      </c>
      <c r="G147" s="79">
        <v>-7586206</v>
      </c>
      <c r="H147" s="86"/>
      <c r="I147" s="79">
        <v>12797637</v>
      </c>
      <c r="J147" s="79">
        <v>7586206</v>
      </c>
      <c r="K147" s="79"/>
      <c r="L147" s="79">
        <f t="shared" si="19"/>
        <v>0</v>
      </c>
      <c r="M147" s="79">
        <f t="shared" si="20"/>
        <v>0</v>
      </c>
      <c r="N147" s="28"/>
    </row>
    <row r="148" spans="2:13" ht="15">
      <c r="B148" s="32"/>
      <c r="C148" s="33"/>
      <c r="D148" s="34"/>
      <c r="E148" s="34"/>
      <c r="F148" s="35"/>
      <c r="G148" s="35"/>
      <c r="H148" s="39"/>
      <c r="I148" s="35"/>
      <c r="J148" s="35"/>
      <c r="K148" s="35"/>
      <c r="L148" s="35"/>
      <c r="M148" s="35"/>
    </row>
    <row r="149" spans="2:13" ht="12.75">
      <c r="B149" s="36"/>
      <c r="C149" s="37"/>
      <c r="D149" s="38"/>
      <c r="E149" s="38"/>
      <c r="F149" s="39"/>
      <c r="G149" s="39"/>
      <c r="H149" s="39"/>
      <c r="I149" s="39"/>
      <c r="J149" s="39"/>
      <c r="K149" s="39"/>
      <c r="L149" s="40"/>
      <c r="M149" s="40"/>
    </row>
    <row r="150" spans="2:13" ht="12.75">
      <c r="B150" s="36"/>
      <c r="C150" s="37"/>
      <c r="D150" s="38"/>
      <c r="E150" s="38"/>
      <c r="F150" s="39"/>
      <c r="G150" s="39"/>
      <c r="H150" s="39"/>
      <c r="I150" s="39"/>
      <c r="J150" s="39"/>
      <c r="K150" s="39"/>
      <c r="L150" s="39"/>
      <c r="M150" s="39"/>
    </row>
    <row r="151" spans="2:13" ht="12.75">
      <c r="B151" s="36"/>
      <c r="C151" s="37"/>
      <c r="D151" s="38"/>
      <c r="E151" s="38"/>
      <c r="F151" s="39"/>
      <c r="G151" s="39"/>
      <c r="H151" s="39"/>
      <c r="I151" s="39"/>
      <c r="J151" s="39"/>
      <c r="K151" s="39"/>
      <c r="L151" s="39"/>
      <c r="M151" s="39"/>
    </row>
    <row r="152" spans="2:13" ht="12.75">
      <c r="B152" s="36"/>
      <c r="C152" s="37"/>
      <c r="D152" s="38"/>
      <c r="E152" s="38"/>
      <c r="F152" s="39"/>
      <c r="G152" s="39"/>
      <c r="H152" s="40"/>
      <c r="I152" s="39"/>
      <c r="J152" s="39"/>
      <c r="K152" s="39"/>
      <c r="L152" s="39"/>
      <c r="M152" s="39"/>
    </row>
    <row r="153" spans="2:13" ht="12.75">
      <c r="B153" s="40"/>
      <c r="C153" s="41"/>
      <c r="D153" s="41"/>
      <c r="E153" s="41"/>
      <c r="F153" s="40"/>
      <c r="G153" s="40"/>
      <c r="H153" s="45"/>
      <c r="I153" s="39"/>
      <c r="J153" s="39"/>
      <c r="K153" s="39"/>
      <c r="L153" s="39"/>
      <c r="M153" s="39"/>
    </row>
    <row r="154" spans="2:13" ht="15">
      <c r="B154" s="42"/>
      <c r="C154" s="43"/>
      <c r="D154" s="44"/>
      <c r="E154" s="44"/>
      <c r="F154" s="45"/>
      <c r="G154" s="45"/>
      <c r="H154" s="67"/>
      <c r="I154" s="46"/>
      <c r="J154" s="46"/>
      <c r="K154" s="46"/>
      <c r="L154" s="39"/>
      <c r="M154" s="39"/>
    </row>
    <row r="155" spans="2:13" ht="15">
      <c r="B155" s="67"/>
      <c r="C155" s="67"/>
      <c r="D155" s="67"/>
      <c r="E155" s="67"/>
      <c r="F155" s="67"/>
      <c r="G155" s="67"/>
      <c r="H155" s="68"/>
      <c r="I155" s="67"/>
      <c r="J155" s="67"/>
      <c r="K155" s="67"/>
      <c r="L155" s="67"/>
      <c r="M155" s="67"/>
    </row>
    <row r="156" spans="2:13" ht="15">
      <c r="B156" s="68"/>
      <c r="C156" s="68"/>
      <c r="D156" s="68"/>
      <c r="E156" s="68"/>
      <c r="F156" s="68"/>
      <c r="G156" s="68"/>
      <c r="H156" s="69"/>
      <c r="I156" s="68"/>
      <c r="J156" s="68"/>
      <c r="K156" s="68"/>
      <c r="L156" s="68"/>
      <c r="M156" s="68"/>
    </row>
    <row r="157" spans="2:13" ht="15">
      <c r="B157" s="69"/>
      <c r="C157" s="69"/>
      <c r="D157" s="69"/>
      <c r="E157" s="69"/>
      <c r="F157" s="69"/>
      <c r="G157" s="69"/>
      <c r="H157" s="65"/>
      <c r="I157" s="69"/>
      <c r="J157" s="69"/>
      <c r="K157" s="69"/>
      <c r="L157" s="69"/>
      <c r="M157" s="69"/>
    </row>
    <row r="158" spans="2:13" ht="15">
      <c r="B158" s="65"/>
      <c r="C158" s="65"/>
      <c r="D158" s="65"/>
      <c r="E158" s="65"/>
      <c r="F158" s="65"/>
      <c r="G158" s="65"/>
      <c r="H158" s="66"/>
      <c r="I158" s="65"/>
      <c r="J158" s="65"/>
      <c r="K158" s="65"/>
      <c r="L158" s="65"/>
      <c r="M158" s="65"/>
    </row>
    <row r="159" spans="2:13" ht="15">
      <c r="B159" s="66"/>
      <c r="C159" s="66"/>
      <c r="D159" s="66"/>
      <c r="E159" s="66"/>
      <c r="F159" s="66"/>
      <c r="G159" s="66"/>
      <c r="H159" s="7"/>
      <c r="I159" s="66"/>
      <c r="J159" s="66"/>
      <c r="K159" s="66"/>
      <c r="L159" s="66"/>
      <c r="M159" s="66"/>
    </row>
    <row r="160" spans="2:12" ht="15">
      <c r="B160" s="5"/>
      <c r="C160" s="6"/>
      <c r="D160" s="6"/>
      <c r="E160" s="6"/>
      <c r="F160" s="7"/>
      <c r="G160" s="7"/>
      <c r="H160" s="64"/>
      <c r="I160" s="7"/>
      <c r="J160" s="7"/>
      <c r="K160" s="7"/>
      <c r="L160" s="7"/>
    </row>
    <row r="161" spans="1:13" ht="15">
      <c r="A161" s="47"/>
      <c r="B161" s="48"/>
      <c r="C161" s="49"/>
      <c r="D161" s="96"/>
      <c r="E161" s="96"/>
      <c r="F161" s="50"/>
      <c r="G161" s="62"/>
      <c r="H161" s="55"/>
      <c r="I161" s="51"/>
      <c r="J161" s="51"/>
      <c r="K161" s="51"/>
      <c r="L161" s="51"/>
      <c r="M161" s="51"/>
    </row>
    <row r="162" spans="1:13" ht="12.75">
      <c r="A162" s="47"/>
      <c r="B162" s="52"/>
      <c r="C162" s="53"/>
      <c r="D162" s="102"/>
      <c r="E162" s="102"/>
      <c r="F162" s="51"/>
      <c r="G162" s="55"/>
      <c r="H162" s="55"/>
      <c r="I162" s="51"/>
      <c r="J162" s="51"/>
      <c r="K162" s="51"/>
      <c r="L162" s="51"/>
      <c r="M162" s="51"/>
    </row>
    <row r="163" spans="1:13" ht="15">
      <c r="A163" s="47"/>
      <c r="B163" s="56"/>
      <c r="C163" s="57"/>
      <c r="D163" s="54"/>
      <c r="E163" s="54"/>
      <c r="F163" s="51"/>
      <c r="G163" s="55"/>
      <c r="H163" s="64"/>
      <c r="I163" s="51"/>
      <c r="J163" s="51"/>
      <c r="K163" s="51"/>
      <c r="L163" s="51"/>
      <c r="M163" s="51"/>
    </row>
    <row r="164" spans="1:13" ht="15">
      <c r="A164" s="47"/>
      <c r="B164" s="58"/>
      <c r="C164" s="59"/>
      <c r="D164" s="96"/>
      <c r="E164" s="96"/>
      <c r="F164" s="50"/>
      <c r="G164" s="62"/>
      <c r="H164" s="55"/>
      <c r="I164" s="51"/>
      <c r="J164" s="51"/>
      <c r="K164" s="51"/>
      <c r="L164" s="51"/>
      <c r="M164" s="51"/>
    </row>
    <row r="165" spans="1:13" ht="12.75">
      <c r="A165" s="47"/>
      <c r="B165" s="60"/>
      <c r="C165" s="61"/>
      <c r="D165" s="102"/>
      <c r="E165" s="102"/>
      <c r="F165" s="51"/>
      <c r="G165" s="55"/>
      <c r="I165" s="51"/>
      <c r="J165" s="51"/>
      <c r="K165" s="51"/>
      <c r="L165" s="51"/>
      <c r="M165" s="51"/>
    </row>
  </sheetData>
  <sheetProtection selectLockedCells="1" selectUnlockedCells="1"/>
  <mergeCells count="21">
    <mergeCell ref="M10:M12"/>
    <mergeCell ref="H10:H12"/>
    <mergeCell ref="F9:H9"/>
    <mergeCell ref="D165:E165"/>
    <mergeCell ref="D162:E162"/>
    <mergeCell ref="D164:E164"/>
    <mergeCell ref="F10:F12"/>
    <mergeCell ref="C13:E13"/>
    <mergeCell ref="B4:L4"/>
    <mergeCell ref="B5:L5"/>
    <mergeCell ref="B6:L6"/>
    <mergeCell ref="L9:M9"/>
    <mergeCell ref="B9:B12"/>
    <mergeCell ref="I9:K9"/>
    <mergeCell ref="I10:I12"/>
    <mergeCell ref="D161:E161"/>
    <mergeCell ref="L10:L12"/>
    <mergeCell ref="K10:K12"/>
    <mergeCell ref="J10:J12"/>
    <mergeCell ref="C9:E12"/>
    <mergeCell ref="G10:G12"/>
  </mergeCells>
  <printOptions/>
  <pageMargins left="0.27569444444444446" right="0.2465277777777778" top="0.8388888888888889" bottom="0.3541666666666667" header="0.5118055555555555" footer="0.5118055555555555"/>
  <pageSetup fitToHeight="1000" fitToWidth="1" horizontalDpi="300" verticalDpi="300" orientation="landscape" paperSize="9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2020-01-28T14:16:16Z</cp:lastPrinted>
  <dcterms:created xsi:type="dcterms:W3CDTF">2019-01-23T10:37:04Z</dcterms:created>
  <dcterms:modified xsi:type="dcterms:W3CDTF">2021-02-04T14:35:10Z</dcterms:modified>
  <cp:category/>
  <cp:version/>
  <cp:contentType/>
  <cp:contentStatus/>
</cp:coreProperties>
</file>